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12"/>
  <workbookPr codeName="ThisWorkbook"/>
  <mc:AlternateContent xmlns:mc="http://schemas.openxmlformats.org/markup-compatibility/2006">
    <mc:Choice Requires="x15">
      <x15ac:absPath xmlns:x15ac="http://schemas.microsoft.com/office/spreadsheetml/2010/11/ac" url="/Users/cathrynthompson-goodwin/Downloads/"/>
    </mc:Choice>
  </mc:AlternateContent>
  <xr:revisionPtr revIDLastSave="0" documentId="8_{6A744AAA-C4DF-2F48-B0C9-38AC161B7862}" xr6:coauthVersionLast="47" xr6:coauthVersionMax="47" xr10:uidLastSave="{00000000-0000-0000-0000-000000000000}"/>
  <bookViews>
    <workbookView xWindow="0" yWindow="760" windowWidth="30240" windowHeight="17520" activeTab="7" xr2:uid="{00000000-000D-0000-FFFF-FFFF00000000}"/>
  </bookViews>
  <sheets>
    <sheet name="User guide" sheetId="25" r:id="rId1"/>
    <sheet name="Glossary" sheetId="26" r:id="rId2"/>
    <sheet name="Lists" sheetId="6" r:id="rId3"/>
    <sheet name="Weightings" sheetId="12" r:id="rId4"/>
    <sheet name="Survey results" sheetId="1" r:id="rId5"/>
    <sheet name="Matrix" sheetId="11" r:id="rId6"/>
    <sheet name="Scores" sheetId="13" r:id="rId7"/>
    <sheet name="Summary" sheetId="2" r:id="rId8"/>
    <sheet name="Blueprint" sheetId="21" r:id="rId9"/>
  </sheets>
  <definedNames>
    <definedName name="_xlnm._FilterDatabase" localSheetId="8" hidden="1">Blueprint!$C$15:$Q$32</definedName>
    <definedName name="_xlnm._FilterDatabase" localSheetId="5" hidden="1">Matrix!$F$27:$AM$62</definedName>
    <definedName name="_xlnm._FilterDatabase" localSheetId="6" hidden="1">Scores!$F$26:$AJ$61</definedName>
    <definedName name="_xlnm._FilterDatabase" localSheetId="4" hidden="1">'Survey results'!$F$11:$K$11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14" i="11" l="1"/>
  <c r="AF14" i="11"/>
  <c r="AC14" i="11"/>
  <c r="Z14" i="11"/>
  <c r="W14" i="11"/>
  <c r="T14" i="11"/>
  <c r="Q14" i="11"/>
  <c r="N14" i="11"/>
  <c r="K14" i="11"/>
  <c r="C32" i="21"/>
  <c r="C31" i="21"/>
  <c r="C30" i="21"/>
  <c r="C29" i="21"/>
  <c r="C28" i="21"/>
  <c r="C27" i="21"/>
  <c r="C26" i="21"/>
  <c r="C25" i="21"/>
  <c r="C24" i="21"/>
  <c r="C23" i="21"/>
  <c r="C22" i="21"/>
  <c r="C21" i="21"/>
  <c r="C20" i="21"/>
  <c r="C19" i="21"/>
  <c r="C18" i="21"/>
  <c r="C17" i="21"/>
  <c r="C16" i="21"/>
  <c r="D2" i="21"/>
  <c r="D32" i="21" a="1"/>
  <c r="D32" i="21" s="1"/>
  <c r="D29" i="21" a="1"/>
  <c r="D29" i="21" s="1"/>
  <c r="D23" i="21" a="1"/>
  <c r="D23" i="21" s="1"/>
  <c r="D22" i="21" a="1"/>
  <c r="D22" i="21" s="1"/>
  <c r="D21" i="21" a="1"/>
  <c r="D21" i="21" s="1"/>
  <c r="D17" i="21" a="1"/>
  <c r="D17" i="21" s="1"/>
  <c r="D27" i="21" a="1"/>
  <c r="D27" i="21" s="1"/>
  <c r="D28" i="21" a="1"/>
  <c r="D28" i="21" s="1"/>
  <c r="D25" i="21" a="1"/>
  <c r="D25" i="21" s="1"/>
  <c r="D24" i="21" a="1"/>
  <c r="D24" i="21" s="1"/>
  <c r="D18" i="21" a="1"/>
  <c r="D18" i="21" s="1"/>
  <c r="D31" i="21" a="1"/>
  <c r="D31" i="21" s="1"/>
  <c r="D30" i="21" a="1"/>
  <c r="D30" i="21" s="1"/>
  <c r="D26" i="21" a="1"/>
  <c r="D26" i="21" s="1"/>
  <c r="D20" i="21" a="1"/>
  <c r="D20" i="21" s="1"/>
  <c r="D19" i="21" a="1"/>
  <c r="D19" i="21" s="1"/>
  <c r="D16" i="21" a="1"/>
  <c r="D16" i="21" s="1"/>
  <c r="AI14" i="2" l="1"/>
  <c r="AF14" i="2"/>
  <c r="AC14" i="2"/>
  <c r="Z14" i="2"/>
  <c r="W14" i="2"/>
  <c r="T14" i="2"/>
  <c r="Q14" i="2"/>
  <c r="N14" i="2"/>
  <c r="K14" i="2"/>
  <c r="AI13" i="2"/>
  <c r="AF13" i="2"/>
  <c r="AC13" i="2"/>
  <c r="Z13" i="2"/>
  <c r="W13" i="2"/>
  <c r="T13" i="2"/>
  <c r="Q13" i="2"/>
  <c r="N13" i="2"/>
  <c r="K13" i="2"/>
  <c r="K13" i="11"/>
  <c r="N13" i="11"/>
  <c r="Q13" i="11"/>
  <c r="T13" i="11"/>
  <c r="W13" i="11"/>
  <c r="Z13" i="11"/>
  <c r="AC13" i="11"/>
  <c r="AI13" i="11"/>
  <c r="AF13" i="11"/>
  <c r="AI61" i="13"/>
  <c r="AJ61" i="13" s="1"/>
  <c r="AI60" i="13"/>
  <c r="AJ60" i="13" s="1"/>
  <c r="AI59" i="13"/>
  <c r="AJ59" i="13" s="1"/>
  <c r="AI58" i="13"/>
  <c r="AJ58" i="13" s="1"/>
  <c r="AI57" i="13"/>
  <c r="AJ57" i="13" s="1"/>
  <c r="AI56" i="13"/>
  <c r="AJ56" i="13" s="1"/>
  <c r="AI55" i="13"/>
  <c r="AJ55" i="13" s="1"/>
  <c r="AI54" i="13"/>
  <c r="AJ54" i="13" s="1"/>
  <c r="AI53" i="13"/>
  <c r="AJ53" i="13" s="1"/>
  <c r="AI52" i="13"/>
  <c r="AJ52" i="13" s="1"/>
  <c r="AI51" i="13"/>
  <c r="AJ51" i="13" s="1"/>
  <c r="AI50" i="13"/>
  <c r="AJ50" i="13" s="1"/>
  <c r="AI49" i="13"/>
  <c r="AJ49" i="13" s="1"/>
  <c r="AI48" i="13"/>
  <c r="AJ48" i="13" s="1"/>
  <c r="AI47" i="13"/>
  <c r="AJ47" i="13" s="1"/>
  <c r="AI46" i="13"/>
  <c r="AJ46" i="13" s="1"/>
  <c r="AI45" i="13"/>
  <c r="AJ45" i="13" s="1"/>
  <c r="AI44" i="13"/>
  <c r="AJ44" i="13" s="1"/>
  <c r="AI43" i="13"/>
  <c r="AJ43" i="13" s="1"/>
  <c r="AI42" i="13"/>
  <c r="AJ42" i="13" s="1"/>
  <c r="AI41" i="13"/>
  <c r="AJ41" i="13" s="1"/>
  <c r="AI40" i="13"/>
  <c r="AJ40" i="13" s="1"/>
  <c r="AI39" i="13"/>
  <c r="AJ39" i="13" s="1"/>
  <c r="AI38" i="13"/>
  <c r="AJ38" i="13" s="1"/>
  <c r="AI37" i="13"/>
  <c r="AJ37" i="13" s="1"/>
  <c r="AI36" i="13"/>
  <c r="AJ36" i="13" s="1"/>
  <c r="AI35" i="13"/>
  <c r="AJ35" i="13" s="1"/>
  <c r="AI34" i="13"/>
  <c r="AJ34" i="13" s="1"/>
  <c r="AI33" i="13"/>
  <c r="AJ33" i="13" s="1"/>
  <c r="AI32" i="13"/>
  <c r="AJ32" i="13" s="1"/>
  <c r="AI31" i="13"/>
  <c r="AJ31" i="13" s="1"/>
  <c r="AI30" i="13"/>
  <c r="AJ30" i="13" s="1"/>
  <c r="AI29" i="13"/>
  <c r="AJ29" i="13" s="1"/>
  <c r="AI28" i="13"/>
  <c r="AJ28" i="13" s="1"/>
  <c r="AI27" i="13"/>
  <c r="AJ27" i="13" s="1"/>
  <c r="AF61" i="13"/>
  <c r="AG61" i="13" s="1"/>
  <c r="AF60" i="13"/>
  <c r="AG60" i="13" s="1"/>
  <c r="AF59" i="13"/>
  <c r="AG59" i="13" s="1"/>
  <c r="AF58" i="13"/>
  <c r="AG58" i="13" s="1"/>
  <c r="AF57" i="13"/>
  <c r="AG57" i="13" s="1"/>
  <c r="AF56" i="13"/>
  <c r="AG56" i="13" s="1"/>
  <c r="AF55" i="13"/>
  <c r="AG55" i="13" s="1"/>
  <c r="AF54" i="13"/>
  <c r="AG54" i="13" s="1"/>
  <c r="AF53" i="13"/>
  <c r="AG53" i="13" s="1"/>
  <c r="AF52" i="13"/>
  <c r="AG52" i="13" s="1"/>
  <c r="AF51" i="13"/>
  <c r="AG51" i="13" s="1"/>
  <c r="AF50" i="13"/>
  <c r="AG50" i="13" s="1"/>
  <c r="AF49" i="13"/>
  <c r="AG49" i="13" s="1"/>
  <c r="AF48" i="13"/>
  <c r="AG48" i="13" s="1"/>
  <c r="AF47" i="13"/>
  <c r="AG47" i="13" s="1"/>
  <c r="AF46" i="13"/>
  <c r="AG46" i="13" s="1"/>
  <c r="AF45" i="13"/>
  <c r="AG45" i="13" s="1"/>
  <c r="AF44" i="13"/>
  <c r="AG44" i="13" s="1"/>
  <c r="AF43" i="13"/>
  <c r="AG43" i="13" s="1"/>
  <c r="AF42" i="13"/>
  <c r="AG42" i="13" s="1"/>
  <c r="AF41" i="13"/>
  <c r="AG41" i="13" s="1"/>
  <c r="AF40" i="13"/>
  <c r="AG40" i="13" s="1"/>
  <c r="AF39" i="13"/>
  <c r="AG39" i="13" s="1"/>
  <c r="AF38" i="13"/>
  <c r="AG38" i="13" s="1"/>
  <c r="AF37" i="13"/>
  <c r="AG37" i="13" s="1"/>
  <c r="AF36" i="13"/>
  <c r="AG36" i="13" s="1"/>
  <c r="AF35" i="13"/>
  <c r="AG35" i="13" s="1"/>
  <c r="AF34" i="13"/>
  <c r="AG34" i="13" s="1"/>
  <c r="AF33" i="13"/>
  <c r="AG33" i="13" s="1"/>
  <c r="AF32" i="13"/>
  <c r="AG32" i="13" s="1"/>
  <c r="AF31" i="13"/>
  <c r="AG31" i="13" s="1"/>
  <c r="AF30" i="13"/>
  <c r="AG30" i="13" s="1"/>
  <c r="AF29" i="13"/>
  <c r="AG29" i="13" s="1"/>
  <c r="AF28" i="13"/>
  <c r="AG28" i="13" s="1"/>
  <c r="AF27" i="13"/>
  <c r="AG27" i="13" s="1"/>
  <c r="AC61" i="13"/>
  <c r="AD61" i="13" s="1"/>
  <c r="AC60" i="13"/>
  <c r="AD60" i="13" s="1"/>
  <c r="AC59" i="13"/>
  <c r="AD59" i="13" s="1"/>
  <c r="AC58" i="13"/>
  <c r="AD58" i="13" s="1"/>
  <c r="AC57" i="13"/>
  <c r="AD57" i="13" s="1"/>
  <c r="AC56" i="13"/>
  <c r="AD56" i="13" s="1"/>
  <c r="AC55" i="13"/>
  <c r="AD55" i="13" s="1"/>
  <c r="AC54" i="13"/>
  <c r="AD54" i="13" s="1"/>
  <c r="AC53" i="13"/>
  <c r="AD53" i="13" s="1"/>
  <c r="AC52" i="13"/>
  <c r="AD52" i="13" s="1"/>
  <c r="AC51" i="13"/>
  <c r="AD51" i="13" s="1"/>
  <c r="AC50" i="13"/>
  <c r="AD50" i="13" s="1"/>
  <c r="AC49" i="13"/>
  <c r="AD49" i="13" s="1"/>
  <c r="AC48" i="13"/>
  <c r="AD48" i="13" s="1"/>
  <c r="AC47" i="13"/>
  <c r="AD47" i="13" s="1"/>
  <c r="AC46" i="13"/>
  <c r="AD46" i="13" s="1"/>
  <c r="AC45" i="13"/>
  <c r="AD45" i="13" s="1"/>
  <c r="AC44" i="13"/>
  <c r="AD44" i="13" s="1"/>
  <c r="AC43" i="13"/>
  <c r="AD43" i="13" s="1"/>
  <c r="AC42" i="13"/>
  <c r="AD42" i="13" s="1"/>
  <c r="AC41" i="13"/>
  <c r="AD41" i="13" s="1"/>
  <c r="AC40" i="13"/>
  <c r="AD40" i="13" s="1"/>
  <c r="AC39" i="13"/>
  <c r="AD39" i="13" s="1"/>
  <c r="AC38" i="13"/>
  <c r="AD38" i="13" s="1"/>
  <c r="AC37" i="13"/>
  <c r="AD37" i="13" s="1"/>
  <c r="AC36" i="13"/>
  <c r="AD36" i="13" s="1"/>
  <c r="AC35" i="13"/>
  <c r="AD35" i="13" s="1"/>
  <c r="AC34" i="13"/>
  <c r="AD34" i="13" s="1"/>
  <c r="AC33" i="13"/>
  <c r="AD33" i="13" s="1"/>
  <c r="AC32" i="13"/>
  <c r="AD32" i="13" s="1"/>
  <c r="AC31" i="13"/>
  <c r="AD31" i="13" s="1"/>
  <c r="AC30" i="13"/>
  <c r="AD30" i="13" s="1"/>
  <c r="AC29" i="13"/>
  <c r="AD29" i="13" s="1"/>
  <c r="AC28" i="13"/>
  <c r="AD28" i="13" s="1"/>
  <c r="AC27" i="13"/>
  <c r="AD27" i="13" s="1"/>
  <c r="Z61" i="13"/>
  <c r="AA61" i="13" s="1"/>
  <c r="Z60" i="13"/>
  <c r="AA60" i="13" s="1"/>
  <c r="Z59" i="13"/>
  <c r="AA59" i="13" s="1"/>
  <c r="Z58" i="13"/>
  <c r="AA58" i="13" s="1"/>
  <c r="Z57" i="13"/>
  <c r="AA57" i="13" s="1"/>
  <c r="Z56" i="13"/>
  <c r="AA56" i="13" s="1"/>
  <c r="Z55" i="13"/>
  <c r="AA55" i="13" s="1"/>
  <c r="Z54" i="13"/>
  <c r="AA54" i="13" s="1"/>
  <c r="Z53" i="13"/>
  <c r="AA53" i="13" s="1"/>
  <c r="Z52" i="13"/>
  <c r="AA52" i="13" s="1"/>
  <c r="Z51" i="13"/>
  <c r="AA51" i="13" s="1"/>
  <c r="Z50" i="13"/>
  <c r="AA50" i="13" s="1"/>
  <c r="Z49" i="13"/>
  <c r="AA49" i="13" s="1"/>
  <c r="Z48" i="13"/>
  <c r="AA48" i="13" s="1"/>
  <c r="Z47" i="13"/>
  <c r="AA47" i="13" s="1"/>
  <c r="Z46" i="13"/>
  <c r="AA46" i="13" s="1"/>
  <c r="Z45" i="13"/>
  <c r="AA45" i="13" s="1"/>
  <c r="Z44" i="13"/>
  <c r="AA44" i="13" s="1"/>
  <c r="Z43" i="13"/>
  <c r="AA43" i="13" s="1"/>
  <c r="Z42" i="13"/>
  <c r="AA42" i="13" s="1"/>
  <c r="Z41" i="13"/>
  <c r="AA41" i="13" s="1"/>
  <c r="Z40" i="13"/>
  <c r="AA40" i="13" s="1"/>
  <c r="Z39" i="13"/>
  <c r="AA39" i="13" s="1"/>
  <c r="Z38" i="13"/>
  <c r="AA38" i="13" s="1"/>
  <c r="Z37" i="13"/>
  <c r="AA37" i="13" s="1"/>
  <c r="Z36" i="13"/>
  <c r="AA36" i="13" s="1"/>
  <c r="Z35" i="13"/>
  <c r="AA35" i="13" s="1"/>
  <c r="Z34" i="13"/>
  <c r="AA34" i="13" s="1"/>
  <c r="Z33" i="13"/>
  <c r="AA33" i="13" s="1"/>
  <c r="Z32" i="13"/>
  <c r="AA32" i="13" s="1"/>
  <c r="Z31" i="13"/>
  <c r="AA31" i="13" s="1"/>
  <c r="Z30" i="13"/>
  <c r="AA30" i="13" s="1"/>
  <c r="Z29" i="13"/>
  <c r="AA29" i="13" s="1"/>
  <c r="Z28" i="13"/>
  <c r="AA28" i="13" s="1"/>
  <c r="Z27" i="13"/>
  <c r="AA27" i="13" s="1"/>
  <c r="W61" i="13"/>
  <c r="X61" i="13" s="1"/>
  <c r="W60" i="13"/>
  <c r="X60" i="13" s="1"/>
  <c r="W59" i="13"/>
  <c r="X59" i="13" s="1"/>
  <c r="W58" i="13"/>
  <c r="X58" i="13" s="1"/>
  <c r="W57" i="13"/>
  <c r="X57" i="13" s="1"/>
  <c r="W56" i="13"/>
  <c r="X56" i="13" s="1"/>
  <c r="W55" i="13"/>
  <c r="X55" i="13" s="1"/>
  <c r="W54" i="13"/>
  <c r="X54" i="13" s="1"/>
  <c r="W53" i="13"/>
  <c r="X53" i="13" s="1"/>
  <c r="W52" i="13"/>
  <c r="X52" i="13" s="1"/>
  <c r="W51" i="13"/>
  <c r="X51" i="13" s="1"/>
  <c r="W50" i="13"/>
  <c r="X50" i="13" s="1"/>
  <c r="W49" i="13"/>
  <c r="X49" i="13" s="1"/>
  <c r="W48" i="13"/>
  <c r="X48" i="13" s="1"/>
  <c r="W47" i="13"/>
  <c r="X47" i="13" s="1"/>
  <c r="W46" i="13"/>
  <c r="X46" i="13" s="1"/>
  <c r="W45" i="13"/>
  <c r="X45" i="13" s="1"/>
  <c r="W44" i="13"/>
  <c r="X44" i="13" s="1"/>
  <c r="W43" i="13"/>
  <c r="X43" i="13" s="1"/>
  <c r="W42" i="13"/>
  <c r="X42" i="13" s="1"/>
  <c r="W41" i="13"/>
  <c r="X41" i="13" s="1"/>
  <c r="W40" i="13"/>
  <c r="X40" i="13" s="1"/>
  <c r="W39" i="13"/>
  <c r="X39" i="13" s="1"/>
  <c r="W38" i="13"/>
  <c r="X38" i="13" s="1"/>
  <c r="W37" i="13"/>
  <c r="X37" i="13" s="1"/>
  <c r="W36" i="13"/>
  <c r="X36" i="13" s="1"/>
  <c r="W35" i="13"/>
  <c r="X35" i="13" s="1"/>
  <c r="W34" i="13"/>
  <c r="X34" i="13" s="1"/>
  <c r="W33" i="13"/>
  <c r="X33" i="13" s="1"/>
  <c r="W32" i="13"/>
  <c r="X32" i="13" s="1"/>
  <c r="W31" i="13"/>
  <c r="X31" i="13" s="1"/>
  <c r="W30" i="13"/>
  <c r="X30" i="13" s="1"/>
  <c r="W29" i="13"/>
  <c r="X29" i="13" s="1"/>
  <c r="W28" i="13"/>
  <c r="X28" i="13" s="1"/>
  <c r="W27" i="13"/>
  <c r="X27" i="13" s="1"/>
  <c r="T61" i="13"/>
  <c r="U61" i="13" s="1"/>
  <c r="T60" i="13"/>
  <c r="U60" i="13" s="1"/>
  <c r="T59" i="13"/>
  <c r="U59" i="13" s="1"/>
  <c r="T58" i="13"/>
  <c r="U58" i="13" s="1"/>
  <c r="T57" i="13"/>
  <c r="U57" i="13" s="1"/>
  <c r="T56" i="13"/>
  <c r="U56" i="13" s="1"/>
  <c r="T55" i="13"/>
  <c r="U55" i="13" s="1"/>
  <c r="T54" i="13"/>
  <c r="U54" i="13" s="1"/>
  <c r="T53" i="13"/>
  <c r="U53" i="13" s="1"/>
  <c r="T52" i="13"/>
  <c r="U52" i="13" s="1"/>
  <c r="T51" i="13"/>
  <c r="U51" i="13" s="1"/>
  <c r="T50" i="13"/>
  <c r="U50" i="13" s="1"/>
  <c r="T49" i="13"/>
  <c r="U49" i="13" s="1"/>
  <c r="T48" i="13"/>
  <c r="U48" i="13" s="1"/>
  <c r="T47" i="13"/>
  <c r="U47" i="13" s="1"/>
  <c r="T46" i="13"/>
  <c r="U46" i="13" s="1"/>
  <c r="T45" i="13"/>
  <c r="U45" i="13" s="1"/>
  <c r="T44" i="13"/>
  <c r="U44" i="13" s="1"/>
  <c r="T43" i="13"/>
  <c r="U43" i="13" s="1"/>
  <c r="T42" i="13"/>
  <c r="U42" i="13" s="1"/>
  <c r="T41" i="13"/>
  <c r="U41" i="13" s="1"/>
  <c r="T40" i="13"/>
  <c r="U40" i="13" s="1"/>
  <c r="T39" i="13"/>
  <c r="U39" i="13" s="1"/>
  <c r="T38" i="13"/>
  <c r="U38" i="13" s="1"/>
  <c r="T37" i="13"/>
  <c r="U37" i="13" s="1"/>
  <c r="T36" i="13"/>
  <c r="U36" i="13" s="1"/>
  <c r="T35" i="13"/>
  <c r="U35" i="13" s="1"/>
  <c r="T34" i="13"/>
  <c r="U34" i="13" s="1"/>
  <c r="T33" i="13"/>
  <c r="U33" i="13" s="1"/>
  <c r="T32" i="13"/>
  <c r="U32" i="13" s="1"/>
  <c r="T31" i="13"/>
  <c r="U31" i="13" s="1"/>
  <c r="T30" i="13"/>
  <c r="U30" i="13" s="1"/>
  <c r="T29" i="13"/>
  <c r="U29" i="13" s="1"/>
  <c r="T28" i="13"/>
  <c r="U28" i="13" s="1"/>
  <c r="T27" i="13"/>
  <c r="U27" i="13" s="1"/>
  <c r="Q61" i="13"/>
  <c r="R61" i="13" s="1"/>
  <c r="Q60" i="13"/>
  <c r="R60" i="13" s="1"/>
  <c r="Q59" i="13"/>
  <c r="R59" i="13" s="1"/>
  <c r="Q58" i="13"/>
  <c r="R58" i="13" s="1"/>
  <c r="Q57" i="13"/>
  <c r="R57" i="13" s="1"/>
  <c r="Q56" i="13"/>
  <c r="R56" i="13" s="1"/>
  <c r="Q55" i="13"/>
  <c r="R55" i="13" s="1"/>
  <c r="Q54" i="13"/>
  <c r="R54" i="13" s="1"/>
  <c r="Q53" i="13"/>
  <c r="R53" i="13" s="1"/>
  <c r="Q52" i="13"/>
  <c r="R52" i="13" s="1"/>
  <c r="Q51" i="13"/>
  <c r="R51" i="13" s="1"/>
  <c r="Q50" i="13"/>
  <c r="R50" i="13" s="1"/>
  <c r="Q49" i="13"/>
  <c r="R49" i="13" s="1"/>
  <c r="Q48" i="13"/>
  <c r="R48" i="13" s="1"/>
  <c r="Q47" i="13"/>
  <c r="R47" i="13" s="1"/>
  <c r="Q46" i="13"/>
  <c r="R46" i="13" s="1"/>
  <c r="Q45" i="13"/>
  <c r="R45" i="13" s="1"/>
  <c r="Q44" i="13"/>
  <c r="R44" i="13" s="1"/>
  <c r="Q43" i="13"/>
  <c r="R43" i="13" s="1"/>
  <c r="Q42" i="13"/>
  <c r="R42" i="13" s="1"/>
  <c r="Q41" i="13"/>
  <c r="R41" i="13" s="1"/>
  <c r="Q40" i="13"/>
  <c r="R40" i="13" s="1"/>
  <c r="Q39" i="13"/>
  <c r="R39" i="13" s="1"/>
  <c r="Q38" i="13"/>
  <c r="R38" i="13" s="1"/>
  <c r="Q37" i="13"/>
  <c r="R37" i="13" s="1"/>
  <c r="Q36" i="13"/>
  <c r="R36" i="13" s="1"/>
  <c r="Q35" i="13"/>
  <c r="R35" i="13" s="1"/>
  <c r="Q34" i="13"/>
  <c r="R34" i="13" s="1"/>
  <c r="Q33" i="13"/>
  <c r="R33" i="13" s="1"/>
  <c r="Q32" i="13"/>
  <c r="R32" i="13" s="1"/>
  <c r="Q31" i="13"/>
  <c r="R31" i="13" s="1"/>
  <c r="Q30" i="13"/>
  <c r="R30" i="13" s="1"/>
  <c r="Q29" i="13"/>
  <c r="R29" i="13" s="1"/>
  <c r="Q28" i="13"/>
  <c r="R28" i="13" s="1"/>
  <c r="Q27" i="13"/>
  <c r="R27" i="13" s="1"/>
  <c r="N61" i="13"/>
  <c r="O61" i="13" s="1"/>
  <c r="N60" i="13"/>
  <c r="O60" i="13" s="1"/>
  <c r="N59" i="13"/>
  <c r="O59" i="13" s="1"/>
  <c r="N58" i="13"/>
  <c r="O58" i="13" s="1"/>
  <c r="N57" i="13"/>
  <c r="O57" i="13" s="1"/>
  <c r="N56" i="13"/>
  <c r="O56" i="13" s="1"/>
  <c r="N55" i="13"/>
  <c r="O55" i="13" s="1"/>
  <c r="N54" i="13"/>
  <c r="O54" i="13" s="1"/>
  <c r="N53" i="13"/>
  <c r="O53" i="13" s="1"/>
  <c r="N52" i="13"/>
  <c r="O52" i="13" s="1"/>
  <c r="N51" i="13"/>
  <c r="O51" i="13" s="1"/>
  <c r="N50" i="13"/>
  <c r="O50" i="13" s="1"/>
  <c r="N49" i="13"/>
  <c r="O49" i="13" s="1"/>
  <c r="N48" i="13"/>
  <c r="O48" i="13" s="1"/>
  <c r="N47" i="13"/>
  <c r="O47" i="13" s="1"/>
  <c r="N46" i="13"/>
  <c r="O46" i="13" s="1"/>
  <c r="N45" i="13"/>
  <c r="O45" i="13" s="1"/>
  <c r="N44" i="13"/>
  <c r="O44" i="13" s="1"/>
  <c r="N43" i="13"/>
  <c r="O43" i="13" s="1"/>
  <c r="N42" i="13"/>
  <c r="O42" i="13" s="1"/>
  <c r="N41" i="13"/>
  <c r="O41" i="13" s="1"/>
  <c r="N40" i="13"/>
  <c r="O40" i="13" s="1"/>
  <c r="N39" i="13"/>
  <c r="O39" i="13" s="1"/>
  <c r="N38" i="13"/>
  <c r="O38" i="13" s="1"/>
  <c r="N37" i="13"/>
  <c r="O37" i="13" s="1"/>
  <c r="N36" i="13"/>
  <c r="O36" i="13" s="1"/>
  <c r="N35" i="13"/>
  <c r="O35" i="13" s="1"/>
  <c r="N34" i="13"/>
  <c r="O34" i="13" s="1"/>
  <c r="N33" i="13"/>
  <c r="O33" i="13" s="1"/>
  <c r="N32" i="13"/>
  <c r="O32" i="13" s="1"/>
  <c r="N31" i="13"/>
  <c r="O31" i="13" s="1"/>
  <c r="N30" i="13"/>
  <c r="O30" i="13" s="1"/>
  <c r="N29" i="13"/>
  <c r="O29" i="13" s="1"/>
  <c r="N28" i="13"/>
  <c r="O28" i="13" s="1"/>
  <c r="N27" i="13"/>
  <c r="O27" i="13" s="1"/>
  <c r="K61" i="13"/>
  <c r="L61" i="13" s="1"/>
  <c r="K60" i="13"/>
  <c r="L60" i="13" s="1"/>
  <c r="K59" i="13"/>
  <c r="L59" i="13" s="1"/>
  <c r="K58" i="13"/>
  <c r="L58" i="13" s="1"/>
  <c r="K57" i="13"/>
  <c r="L57" i="13" s="1"/>
  <c r="K56" i="13"/>
  <c r="L56" i="13" s="1"/>
  <c r="K55" i="13"/>
  <c r="L55" i="13" s="1"/>
  <c r="K54" i="13"/>
  <c r="L54" i="13" s="1"/>
  <c r="K53" i="13"/>
  <c r="L53" i="13" s="1"/>
  <c r="K52" i="13"/>
  <c r="L52" i="13" s="1"/>
  <c r="K51" i="13"/>
  <c r="L51" i="13" s="1"/>
  <c r="K50" i="13"/>
  <c r="L50" i="13" s="1"/>
  <c r="K49" i="13"/>
  <c r="L49" i="13" s="1"/>
  <c r="K48" i="13"/>
  <c r="L48" i="13" s="1"/>
  <c r="K47" i="13"/>
  <c r="L47" i="13" s="1"/>
  <c r="K46" i="13"/>
  <c r="L46" i="13" s="1"/>
  <c r="K45" i="13"/>
  <c r="L45" i="13" s="1"/>
  <c r="K44" i="13"/>
  <c r="L44" i="13" s="1"/>
  <c r="K43" i="13"/>
  <c r="L43" i="13" s="1"/>
  <c r="K42" i="13"/>
  <c r="L42" i="13" s="1"/>
  <c r="K41" i="13"/>
  <c r="L41" i="13" s="1"/>
  <c r="K40" i="13"/>
  <c r="L40" i="13" s="1"/>
  <c r="K39" i="13"/>
  <c r="L39" i="13" s="1"/>
  <c r="K38" i="13"/>
  <c r="L38" i="13" s="1"/>
  <c r="K37" i="13"/>
  <c r="L37" i="13" s="1"/>
  <c r="K36" i="13"/>
  <c r="L36" i="13" s="1"/>
  <c r="K35" i="13"/>
  <c r="L35" i="13" s="1"/>
  <c r="K34" i="13"/>
  <c r="L34" i="13" s="1"/>
  <c r="K33" i="13"/>
  <c r="L33" i="13" s="1"/>
  <c r="K32" i="13"/>
  <c r="L32" i="13" s="1"/>
  <c r="K31" i="13"/>
  <c r="L31" i="13" s="1"/>
  <c r="K30" i="13"/>
  <c r="L30" i="13" s="1"/>
  <c r="K29" i="13"/>
  <c r="L29" i="13" s="1"/>
  <c r="K28" i="13"/>
  <c r="L28" i="13" s="1"/>
  <c r="K27" i="13"/>
  <c r="L27" i="13" s="1"/>
  <c r="AI22" i="13"/>
  <c r="AJ22" i="13" s="1"/>
  <c r="AI21" i="13"/>
  <c r="AJ21" i="13" s="1"/>
  <c r="AI20" i="13"/>
  <c r="AJ20" i="13" s="1"/>
  <c r="AI19" i="13"/>
  <c r="AJ19" i="13" s="1"/>
  <c r="AI18" i="13"/>
  <c r="AJ18" i="13" s="1"/>
  <c r="AI17" i="13"/>
  <c r="AJ17" i="13" s="1"/>
  <c r="AF22" i="13"/>
  <c r="AG22" i="13" s="1"/>
  <c r="AF21" i="13"/>
  <c r="AG21" i="13" s="1"/>
  <c r="AF20" i="13"/>
  <c r="AG20" i="13" s="1"/>
  <c r="AF19" i="13"/>
  <c r="AG19" i="13" s="1"/>
  <c r="AF18" i="13"/>
  <c r="AG18" i="13" s="1"/>
  <c r="AF17" i="13"/>
  <c r="AG17" i="13" s="1"/>
  <c r="AC22" i="13"/>
  <c r="AD22" i="13" s="1"/>
  <c r="AC21" i="13"/>
  <c r="AD21" i="13" s="1"/>
  <c r="AC20" i="13"/>
  <c r="AD20" i="13" s="1"/>
  <c r="AC19" i="13"/>
  <c r="AD19" i="13" s="1"/>
  <c r="AC18" i="13"/>
  <c r="AD18" i="13" s="1"/>
  <c r="AC17" i="13"/>
  <c r="AD17" i="13" s="1"/>
  <c r="Z22" i="13"/>
  <c r="AA22" i="13" s="1"/>
  <c r="Z21" i="13"/>
  <c r="AA21" i="13" s="1"/>
  <c r="Z20" i="13"/>
  <c r="AA20" i="13" s="1"/>
  <c r="Z19" i="13"/>
  <c r="AA19" i="13" s="1"/>
  <c r="Z18" i="13"/>
  <c r="AA18" i="13" s="1"/>
  <c r="Z17" i="13"/>
  <c r="AA17" i="13" s="1"/>
  <c r="W22" i="13"/>
  <c r="X22" i="13" s="1"/>
  <c r="W21" i="13"/>
  <c r="X21" i="13" s="1"/>
  <c r="W20" i="13"/>
  <c r="X20" i="13" s="1"/>
  <c r="W19" i="13"/>
  <c r="X19" i="13" s="1"/>
  <c r="W18" i="13"/>
  <c r="X18" i="13" s="1"/>
  <c r="W17" i="13"/>
  <c r="X17" i="13" s="1"/>
  <c r="T22" i="13"/>
  <c r="U22" i="13" s="1"/>
  <c r="T21" i="13"/>
  <c r="U21" i="13" s="1"/>
  <c r="T20" i="13"/>
  <c r="U20" i="13" s="1"/>
  <c r="T19" i="13"/>
  <c r="U19" i="13" s="1"/>
  <c r="T18" i="13"/>
  <c r="U18" i="13" s="1"/>
  <c r="T17" i="13"/>
  <c r="U17" i="13" s="1"/>
  <c r="Q22" i="13"/>
  <c r="R22" i="13" s="1"/>
  <c r="Q21" i="13"/>
  <c r="R21" i="13" s="1"/>
  <c r="Q20" i="13"/>
  <c r="R20" i="13" s="1"/>
  <c r="Q19" i="13"/>
  <c r="R19" i="13" s="1"/>
  <c r="Q18" i="13"/>
  <c r="R18" i="13" s="1"/>
  <c r="Q17" i="13"/>
  <c r="R17" i="13" s="1"/>
  <c r="N22" i="13"/>
  <c r="O22" i="13" s="1"/>
  <c r="N21" i="13"/>
  <c r="O21" i="13" s="1"/>
  <c r="N20" i="13"/>
  <c r="O20" i="13" s="1"/>
  <c r="N19" i="13"/>
  <c r="O19" i="13" s="1"/>
  <c r="N18" i="13"/>
  <c r="O18" i="13" s="1"/>
  <c r="N17" i="13"/>
  <c r="O17" i="13" s="1"/>
  <c r="K22" i="13"/>
  <c r="L22" i="13" s="1"/>
  <c r="K21" i="13"/>
  <c r="L21" i="13" s="1"/>
  <c r="K20" i="13"/>
  <c r="L20" i="13" s="1"/>
  <c r="K19" i="13"/>
  <c r="L19" i="13" s="1"/>
  <c r="K18" i="13"/>
  <c r="L18" i="13" s="1"/>
  <c r="K17" i="13"/>
  <c r="L17" i="13" s="1"/>
  <c r="AA68" i="13" l="1"/>
  <c r="Z68" i="13" s="1"/>
  <c r="Z28" i="2" s="1"/>
  <c r="AJ68" i="13"/>
  <c r="AI68" i="13" s="1"/>
  <c r="AD69" i="13"/>
  <c r="AC69" i="13" s="1"/>
  <c r="AG68" i="13"/>
  <c r="AF68" i="13" s="1"/>
  <c r="AF28" i="2" s="1"/>
  <c r="AJ69" i="13"/>
  <c r="AI69" i="13" s="1"/>
  <c r="AD68" i="13"/>
  <c r="AC68" i="13" s="1"/>
  <c r="AC28" i="2" s="1"/>
  <c r="AG69" i="13"/>
  <c r="AF69" i="13" s="1"/>
  <c r="AF29" i="2" s="1"/>
  <c r="O69" i="13"/>
  <c r="N69" i="13" s="1"/>
  <c r="N29" i="2" s="1"/>
  <c r="X68" i="13"/>
  <c r="W68" i="13" s="1"/>
  <c r="W28" i="2" s="1"/>
  <c r="U68" i="13"/>
  <c r="T68" i="13" s="1"/>
  <c r="T28" i="2" s="1"/>
  <c r="R68" i="13"/>
  <c r="Q68" i="13" s="1"/>
  <c r="Q28" i="2" s="1"/>
  <c r="O68" i="13"/>
  <c r="N68" i="13" s="1"/>
  <c r="N28" i="2" s="1"/>
  <c r="AA69" i="13"/>
  <c r="Z69" i="13" s="1"/>
  <c r="Z29" i="2" s="1"/>
  <c r="X69" i="13"/>
  <c r="W69" i="13" s="1"/>
  <c r="W29" i="2" s="1"/>
  <c r="U69" i="13"/>
  <c r="T69" i="13" s="1"/>
  <c r="T29" i="2" s="1"/>
  <c r="R69" i="13"/>
  <c r="Q69" i="13" s="1"/>
  <c r="Q29" i="2" s="1"/>
  <c r="L64" i="13"/>
  <c r="K64" i="13" s="1"/>
  <c r="K24" i="2" s="1"/>
  <c r="R66" i="13"/>
  <c r="Q66" i="13" s="1"/>
  <c r="Q26" i="2" s="1"/>
  <c r="AG67" i="13"/>
  <c r="AF67" i="13" s="1"/>
  <c r="AF27" i="2" s="1"/>
  <c r="AD67" i="13"/>
  <c r="AC67" i="13" s="1"/>
  <c r="AC27" i="2" s="1"/>
  <c r="AI29" i="2"/>
  <c r="O67" i="13"/>
  <c r="N67" i="13" s="1"/>
  <c r="N27" i="2" s="1"/>
  <c r="AJ64" i="13"/>
  <c r="AI64" i="13" s="1"/>
  <c r="AI24" i="2" s="1"/>
  <c r="AC29" i="2"/>
  <c r="AJ65" i="13"/>
  <c r="AI65" i="13" s="1"/>
  <c r="AI25" i="2" s="1"/>
  <c r="AA65" i="13"/>
  <c r="Z65" i="13" s="1"/>
  <c r="Z25" i="2" s="1"/>
  <c r="R67" i="13"/>
  <c r="Q67" i="13" s="1"/>
  <c r="Q27" i="2" s="1"/>
  <c r="AD64" i="13"/>
  <c r="AC64" i="13" s="1"/>
  <c r="AC24" i="2" s="1"/>
  <c r="X66" i="13"/>
  <c r="W66" i="13" s="1"/>
  <c r="W26" i="2" s="1"/>
  <c r="L69" i="13"/>
  <c r="K69" i="13" s="1"/>
  <c r="K29" i="2" s="1"/>
  <c r="U64" i="13"/>
  <c r="T64" i="13" s="1"/>
  <c r="T24" i="2" s="1"/>
  <c r="AJ67" i="13"/>
  <c r="AI67" i="13" s="1"/>
  <c r="AI27" i="2" s="1"/>
  <c r="AJ66" i="13"/>
  <c r="AI66" i="13" s="1"/>
  <c r="AI26" i="2" s="1"/>
  <c r="AI28" i="2"/>
  <c r="AG66" i="13"/>
  <c r="AF66" i="13" s="1"/>
  <c r="AF26" i="2" s="1"/>
  <c r="AG64" i="13"/>
  <c r="AF64" i="13" s="1"/>
  <c r="AF24" i="2" s="1"/>
  <c r="AG65" i="13"/>
  <c r="AF65" i="13" s="1"/>
  <c r="AF25" i="2" s="1"/>
  <c r="AD65" i="13"/>
  <c r="AC65" i="13" s="1"/>
  <c r="AC25" i="2" s="1"/>
  <c r="AD66" i="13"/>
  <c r="AC66" i="13" s="1"/>
  <c r="AC26" i="2" s="1"/>
  <c r="AA64" i="13"/>
  <c r="Z64" i="13" s="1"/>
  <c r="Z24" i="2" s="1"/>
  <c r="AA67" i="13"/>
  <c r="Z67" i="13" s="1"/>
  <c r="Z27" i="2" s="1"/>
  <c r="AA66" i="13"/>
  <c r="Z66" i="13" s="1"/>
  <c r="Z26" i="2" s="1"/>
  <c r="X67" i="13"/>
  <c r="W67" i="13" s="1"/>
  <c r="W27" i="2" s="1"/>
  <c r="X65" i="13"/>
  <c r="W65" i="13" s="1"/>
  <c r="W25" i="2" s="1"/>
  <c r="X64" i="13"/>
  <c r="W64" i="13" s="1"/>
  <c r="W24" i="2" s="1"/>
  <c r="U65" i="13"/>
  <c r="T65" i="13" s="1"/>
  <c r="T25" i="2" s="1"/>
  <c r="U67" i="13"/>
  <c r="T67" i="13" s="1"/>
  <c r="T27" i="2" s="1"/>
  <c r="U66" i="13"/>
  <c r="T66" i="13" s="1"/>
  <c r="T26" i="2" s="1"/>
  <c r="R65" i="13"/>
  <c r="Q65" i="13" s="1"/>
  <c r="Q25" i="2" s="1"/>
  <c r="R64" i="13"/>
  <c r="Q64" i="13" s="1"/>
  <c r="Q24" i="2" s="1"/>
  <c r="O64" i="13"/>
  <c r="N64" i="13" s="1"/>
  <c r="N24" i="2" s="1"/>
  <c r="O65" i="13"/>
  <c r="N65" i="13" s="1"/>
  <c r="N25" i="2" s="1"/>
  <c r="O66" i="13"/>
  <c r="N66" i="13" s="1"/>
  <c r="N26" i="2" s="1"/>
  <c r="L65" i="13"/>
  <c r="K65" i="13" s="1"/>
  <c r="K25" i="2" s="1"/>
  <c r="L68" i="13"/>
  <c r="K68" i="13" s="1"/>
  <c r="K28" i="2" s="1"/>
  <c r="L67" i="13"/>
  <c r="K67" i="13" s="1"/>
  <c r="K27" i="2" s="1"/>
  <c r="L66" i="13"/>
  <c r="K66" i="13" s="1"/>
  <c r="K26" i="2" s="1"/>
  <c r="AM50" i="13"/>
  <c r="AL50" i="13" s="1"/>
  <c r="AL51" i="11" s="1"/>
  <c r="AM38" i="13"/>
  <c r="AL38" i="13" s="1"/>
  <c r="AL39" i="11" s="1"/>
  <c r="AM28" i="13"/>
  <c r="AM40" i="13"/>
  <c r="AL40" i="13" s="1"/>
  <c r="AL41" i="11" s="1"/>
  <c r="AM52" i="13"/>
  <c r="AL52" i="13" s="1"/>
  <c r="AL53" i="11" s="1"/>
  <c r="AM44" i="13"/>
  <c r="AL44" i="13" s="1"/>
  <c r="AL45" i="11" s="1"/>
  <c r="AM56" i="13"/>
  <c r="AL56" i="13" s="1"/>
  <c r="AL57" i="11" s="1"/>
  <c r="AM33" i="13"/>
  <c r="AL33" i="13" s="1"/>
  <c r="AL34" i="11" s="1"/>
  <c r="AM34" i="13"/>
  <c r="AL34" i="13" s="1"/>
  <c r="AL35" i="11" s="1"/>
  <c r="AM46" i="13"/>
  <c r="AL46" i="13" s="1"/>
  <c r="AL47" i="11" s="1"/>
  <c r="AM58" i="13"/>
  <c r="AL58" i="13" s="1"/>
  <c r="AL59" i="11" s="1"/>
  <c r="AM45" i="13"/>
  <c r="AL45" i="13" s="1"/>
  <c r="AL46" i="11" s="1"/>
  <c r="AM35" i="13"/>
  <c r="AL35" i="13" s="1"/>
  <c r="AL36" i="11" s="1"/>
  <c r="AM47" i="13"/>
  <c r="AL47" i="13" s="1"/>
  <c r="AL48" i="11" s="1"/>
  <c r="AM59" i="13"/>
  <c r="AL59" i="13" s="1"/>
  <c r="AL60" i="11" s="1"/>
  <c r="AM32" i="13"/>
  <c r="AL32" i="13" s="1"/>
  <c r="AL33" i="11" s="1"/>
  <c r="AM57" i="13"/>
  <c r="AL57" i="13" s="1"/>
  <c r="AL58" i="11" s="1"/>
  <c r="AM36" i="13"/>
  <c r="AL36" i="13" s="1"/>
  <c r="AL37" i="11" s="1"/>
  <c r="AM48" i="13"/>
  <c r="AL48" i="13" s="1"/>
  <c r="AL49" i="11" s="1"/>
  <c r="AM60" i="13"/>
  <c r="AL60" i="13" s="1"/>
  <c r="AL61" i="11" s="1"/>
  <c r="AM37" i="13"/>
  <c r="AL37" i="13" s="1"/>
  <c r="AL38" i="11" s="1"/>
  <c r="AM49" i="13"/>
  <c r="AL49" i="13" s="1"/>
  <c r="AL50" i="11" s="1"/>
  <c r="AM61" i="13"/>
  <c r="AL61" i="13" s="1"/>
  <c r="AL62" i="11" s="1"/>
  <c r="AM41" i="13"/>
  <c r="AL41" i="13" s="1"/>
  <c r="AL42" i="11" s="1"/>
  <c r="AM54" i="13"/>
  <c r="AL54" i="13" s="1"/>
  <c r="AL55" i="11" s="1"/>
  <c r="AM29" i="13"/>
  <c r="AL29" i="13" s="1"/>
  <c r="AL30" i="11" s="1"/>
  <c r="AM53" i="13"/>
  <c r="AL53" i="13" s="1"/>
  <c r="AL54" i="11" s="1"/>
  <c r="AM30" i="13"/>
  <c r="AL30" i="13" s="1"/>
  <c r="AL31" i="11" s="1"/>
  <c r="AM42" i="13"/>
  <c r="AL42" i="13" s="1"/>
  <c r="AL43" i="11" s="1"/>
  <c r="AM31" i="13"/>
  <c r="AL31" i="13" s="1"/>
  <c r="AL32" i="11" s="1"/>
  <c r="AM43" i="13"/>
  <c r="AL43" i="13" s="1"/>
  <c r="AL44" i="11" s="1"/>
  <c r="AM55" i="13"/>
  <c r="AL55" i="13" s="1"/>
  <c r="AL56" i="11" s="1"/>
  <c r="AM27" i="13"/>
  <c r="AM39" i="13"/>
  <c r="AL39" i="13" s="1"/>
  <c r="AL40" i="11" s="1"/>
  <c r="AM51" i="13"/>
  <c r="AL51" i="13" s="1"/>
  <c r="AL52" i="11" s="1"/>
  <c r="O24" i="13" a="1"/>
  <c r="O24" i="13" s="1"/>
  <c r="N24" i="13" s="1"/>
  <c r="N18" i="2" s="1"/>
  <c r="AA24" i="13" a="1"/>
  <c r="AA24" i="13" s="1"/>
  <c r="Z24" i="13" s="1"/>
  <c r="Z18" i="2" s="1"/>
  <c r="L24" i="13" a="1"/>
  <c r="L24" i="13" s="1"/>
  <c r="K24" i="13" s="1"/>
  <c r="K18" i="2" s="1"/>
  <c r="R24" i="13" a="1"/>
  <c r="R24" i="13" s="1"/>
  <c r="Q24" i="13" s="1"/>
  <c r="Q18" i="2" s="1"/>
  <c r="X24" i="13" a="1"/>
  <c r="X24" i="13" s="1"/>
  <c r="W24" i="13" s="1"/>
  <c r="W18" i="2" s="1"/>
  <c r="AD24" i="13" a="1"/>
  <c r="AD24" i="13" s="1"/>
  <c r="AC24" i="13" s="1"/>
  <c r="AC18" i="2" s="1"/>
  <c r="AJ24" i="13" a="1"/>
  <c r="AJ24" i="13" s="1"/>
  <c r="AI24" i="13" s="1"/>
  <c r="AI18" i="2" s="1"/>
  <c r="U24" i="13" a="1"/>
  <c r="U24" i="13" s="1"/>
  <c r="T24" i="13" s="1"/>
  <c r="T18" i="2" s="1"/>
  <c r="AG24" i="13" a="1"/>
  <c r="AG24" i="13" s="1"/>
  <c r="AF24" i="13" s="1"/>
  <c r="AF18" i="2" s="1"/>
  <c r="AL28" i="13" l="1"/>
  <c r="AL29" i="11" s="1"/>
  <c r="AM69" i="13"/>
  <c r="AL69" i="13" s="1"/>
  <c r="AL29" i="2" s="1"/>
  <c r="AL27" i="13"/>
  <c r="AL28" i="11" s="1"/>
  <c r="AM68" i="13"/>
  <c r="AL68" i="13" s="1"/>
  <c r="AL28" i="2" s="1"/>
  <c r="AM67" i="13"/>
  <c r="AL67" i="13" s="1"/>
  <c r="AL27" i="2" s="1"/>
  <c r="AM66" i="13"/>
  <c r="AL66" i="13" s="1"/>
  <c r="AL26" i="2" s="1"/>
  <c r="AM65" i="13"/>
  <c r="AL65" i="13" s="1"/>
  <c r="AL25" i="2" s="1"/>
  <c r="AM64" i="13"/>
  <c r="AL64" i="13" s="1"/>
  <c r="AL24" i="2" s="1"/>
  <c r="K27" i="1" l="1"/>
  <c r="K12" i="1"/>
  <c r="K15" i="1"/>
  <c r="K24" i="1"/>
  <c r="K23" i="1"/>
  <c r="K30" i="1"/>
  <c r="K16" i="1"/>
  <c r="K31" i="1"/>
  <c r="K34" i="1"/>
  <c r="K33" i="1"/>
  <c r="K19" i="1"/>
  <c r="K40" i="1"/>
  <c r="K36" i="1"/>
  <c r="K25" i="1"/>
  <c r="K26" i="1"/>
  <c r="K38" i="1"/>
  <c r="K13" i="1"/>
  <c r="K21" i="1"/>
  <c r="K18" i="1"/>
  <c r="K29" i="1"/>
  <c r="K37" i="1"/>
  <c r="K28" i="1"/>
  <c r="K32" i="1"/>
  <c r="K39" i="1"/>
  <c r="K35" i="1"/>
  <c r="K22" i="1"/>
  <c r="K17" i="1"/>
  <c r="K14" i="1"/>
  <c r="K20" i="1"/>
  <c r="J27" i="1"/>
  <c r="J12" i="1"/>
  <c r="J15" i="1"/>
  <c r="J24" i="1"/>
  <c r="J23" i="1"/>
  <c r="J30" i="1"/>
  <c r="J16" i="1"/>
  <c r="J31" i="1"/>
  <c r="J34" i="1"/>
  <c r="J33" i="1"/>
  <c r="J19" i="1"/>
  <c r="J40" i="1"/>
  <c r="J36" i="1"/>
  <c r="J25" i="1"/>
  <c r="J26" i="1"/>
  <c r="J38" i="1"/>
  <c r="J13" i="1"/>
  <c r="J21" i="1"/>
  <c r="J18" i="1"/>
  <c r="J29" i="1"/>
  <c r="J37" i="1"/>
  <c r="J28" i="1"/>
  <c r="J32" i="1"/>
  <c r="J39" i="1"/>
  <c r="J35" i="1"/>
  <c r="J22" i="1"/>
  <c r="J17" i="1"/>
  <c r="J14" i="1"/>
  <c r="J2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<sst xmlns="http://schemas.openxmlformats.org/spreadsheetml/2006/main" count="1650" uniqueCount="394">
  <si>
    <t>User guide</t>
  </si>
  <si>
    <t>Description: This sheet provides detail on how to use this document</t>
  </si>
  <si>
    <t>Tab</t>
  </si>
  <si>
    <t>Description</t>
  </si>
  <si>
    <t>Glossary</t>
  </si>
  <si>
    <t>Details terms used in this document</t>
  </si>
  <si>
    <t>Lists</t>
  </si>
  <si>
    <t>Provides lists for lookups used later in the document (within formulas)</t>
  </si>
  <si>
    <t>Weightings</t>
  </si>
  <si>
    <t>Provides different weightings to be used for ratings and data review variables</t>
  </si>
  <si>
    <t>Survey results</t>
  </si>
  <si>
    <t>Provides survey results for each of the data sources. It lists the proportion of respondents who voted each source the 'most trustworthy' or 'least helpful'. These results are used to identify which sources are to be reviewed (i.e. the top five most trustworthy and top five least helpful sources)</t>
  </si>
  <si>
    <t>Matrix</t>
  </si>
  <si>
    <t>The review of the top five most and top five least trustworthy or helpful sources against different data requirements set out by disabled people</t>
  </si>
  <si>
    <t>Scores</t>
  </si>
  <si>
    <t>Calculates scores for each data source based on the review completed on the 'Matrix' tab. It is used to calculate the average scores for the sources and different data types</t>
  </si>
  <si>
    <t>Summary</t>
  </si>
  <si>
    <t>Summarises the information on the 'Matrix' tab by data type category and subcategory (such as planning a journey - service data) for each data source.</t>
  </si>
  <si>
    <t>Blueprint</t>
  </si>
  <si>
    <t>Summarises the information on the 'Matrix' tab by data type category and subcategory (such as planning a journey - service data) for each data source. This sheet sets out the recommendation actions to be undertaken by different organisations.</t>
  </si>
  <si>
    <t>Document information</t>
  </si>
  <si>
    <t>This document outlines the process undertaken to develop a set of actions that are recommended to be undertaken by different organisations to help address the gap in accessibility data provision.</t>
  </si>
  <si>
    <t>As part of our research, we have found a significant gap in the accessibility data provided by a range of data sources. Sources range from apps (such as Google Maps), to websites (such as Passenger Assistance), and also includes physical maps (such as those found at a bus stop).</t>
  </si>
  <si>
    <t>The gap is identified in detail on the 'Matrix' tab, where we conducted our review of different types of data that were considered important to disabled people.</t>
  </si>
  <si>
    <t>Data types have been grouped into a category (either planning a journey or travelling on a journey) and a subcategory (e.g. General).</t>
  </si>
  <si>
    <t xml:space="preserve">The 'Matrix' tab shows for each type of data: how many respondents would like access to that type of data, if the reviewed sources provide this data, and to what level. </t>
  </si>
  <si>
    <t>The sources reviewed were decided by considering the top five most trustworthy and top five least helpful sources as voted for by the survey respondents - this information can be found on the 'Survey results' tab.</t>
  </si>
  <si>
    <t>Sources were scored from Poor to Excellent for each data type, with reasoning for the score in the adjacent cells.</t>
  </si>
  <si>
    <t>A summary of this review by data category is provided on the 'Summary' tab.</t>
  </si>
  <si>
    <t>Following our review, and insights gathered from our survey around source trustworthiness, we set out a list of actions that are recommended to be undertaken by different organisations. This can be found on the 'Blueprint' tab.</t>
  </si>
  <si>
    <t>Actions were initially categorised into three categories: collect data, improve data, and increase visibility. Then, they were assigned to different organisations under four subcategories: raise awareness, research, grant funding, and roll out improvements.</t>
  </si>
  <si>
    <t>Description: This sheet provides detail on the terms used in this document</t>
  </si>
  <si>
    <t>Word</t>
  </si>
  <si>
    <t>Scale</t>
  </si>
  <si>
    <t>How well the data covers different transport modes and geographical areas</t>
  </si>
  <si>
    <t>Completeness</t>
  </si>
  <si>
    <t>Whether the data includes all necessary details, such as the location, features (e.g. slope, width, or surface material), and operational status of ramps at stops or stations</t>
  </si>
  <si>
    <t>Accuracy</t>
  </si>
  <si>
    <t>How precise and correct the data is</t>
  </si>
  <si>
    <t>Portability</t>
  </si>
  <si>
    <t>How easily the data can be used on different platforms and devices</t>
  </si>
  <si>
    <t>Interoperability</t>
  </si>
  <si>
    <t>How well the data works with other data sources and systems</t>
  </si>
  <si>
    <t>Timeliness</t>
  </si>
  <si>
    <t>How quickly the data is updated and available to users</t>
  </si>
  <si>
    <t>Description: This sheet provides a list for the rating lookup, used later in the spreadsheet</t>
  </si>
  <si>
    <t>Rating</t>
  </si>
  <si>
    <t>Unknown</t>
  </si>
  <si>
    <t>Poor</t>
  </si>
  <si>
    <t>Fair</t>
  </si>
  <si>
    <t>Good</t>
  </si>
  <si>
    <t>Excellent</t>
  </si>
  <si>
    <t xml:space="preserve">Description: This sheet provides different weightings to be used for each rating (Poor to Excellent) and for each data review variable (Scale, Completeness, etc). </t>
  </si>
  <si>
    <t>Score</t>
  </si>
  <si>
    <t>Review variable</t>
  </si>
  <si>
    <t>Weighting</t>
  </si>
  <si>
    <t>Description: This sheet provides survey results for each of the data sources. It lists the proportion of respondents who voted each source the 'most trustworthy' or 'least helpful'. These results are used to identify which sources are to be reviewed (i.e. the top five most trustworthy and top five least helpful sources)</t>
  </si>
  <si>
    <t>Source</t>
  </si>
  <si>
    <r>
      <rPr>
        <sz val="14"/>
        <rFont val="Arial"/>
        <family val="2"/>
      </rPr>
      <t>Proportion of respondents who voted</t>
    </r>
    <r>
      <rPr>
        <b/>
        <sz val="14"/>
        <rFont val="Arial"/>
        <family val="2"/>
      </rPr>
      <t xml:space="preserve"> most trustworthy</t>
    </r>
  </si>
  <si>
    <r>
      <rPr>
        <sz val="14"/>
        <rFont val="Arial"/>
        <family val="2"/>
      </rPr>
      <t>Proportion of respondents who voted</t>
    </r>
    <r>
      <rPr>
        <b/>
        <sz val="14"/>
        <rFont val="Arial"/>
        <family val="2"/>
      </rPr>
      <t xml:space="preserve"> least helpful</t>
    </r>
  </si>
  <si>
    <r>
      <t xml:space="preserve">Most trustworthy </t>
    </r>
    <r>
      <rPr>
        <sz val="14"/>
        <rFont val="Arial"/>
        <family val="2"/>
      </rPr>
      <t>(ranking, 1 = most respondents voted most trustworthy)</t>
    </r>
  </si>
  <si>
    <r>
      <t xml:space="preserve">Least helpful </t>
    </r>
    <r>
      <rPr>
        <sz val="14"/>
        <rFont val="Arial"/>
        <family val="2"/>
      </rPr>
      <t>(ranking, 1 = most respondents voted least helpful)</t>
    </r>
  </si>
  <si>
    <t xml:space="preserve">AA road atlas (or similar) </t>
  </si>
  <si>
    <t>Advice via online forums (for example, social media groups and social media posts)</t>
  </si>
  <si>
    <t xml:space="preserve">Apple Maps </t>
  </si>
  <si>
    <t xml:space="preserve">A-Zs </t>
  </si>
  <si>
    <t xml:space="preserve">Bus route maps / timetables </t>
  </si>
  <si>
    <t xml:space="preserve">City Mapper </t>
  </si>
  <si>
    <t>Facilities-based maps (such as the Changing Places Toilets website)</t>
  </si>
  <si>
    <t xml:space="preserve">Firstbus </t>
  </si>
  <si>
    <t xml:space="preserve">Google Maps </t>
  </si>
  <si>
    <t>Impairment-specific sites and apps (such as Be My Eyes)</t>
  </si>
  <si>
    <t>Local authority apps (such as BeeNetwork, Breeze, TfW)</t>
  </si>
  <si>
    <t xml:space="preserve">Maps at the bus stop </t>
  </si>
  <si>
    <t>Maps at the rail station</t>
  </si>
  <si>
    <t xml:space="preserve">National Express </t>
  </si>
  <si>
    <t xml:space="preserve">National Rail </t>
  </si>
  <si>
    <t xml:space="preserve">Ordinance Survey Maps </t>
  </si>
  <si>
    <t>Passenger Assistance app and website (for rail journeys)</t>
  </si>
  <si>
    <t>Professionally-generated access information sites (such as AccessAble or GoodMaps)</t>
  </si>
  <si>
    <t xml:space="preserve">Rail maps / timetables </t>
  </si>
  <si>
    <t xml:space="preserve">Skyscanner </t>
  </si>
  <si>
    <t>Specific sat navs (such as TomTom)</t>
  </si>
  <si>
    <t xml:space="preserve">Stagecoach </t>
  </si>
  <si>
    <t xml:space="preserve">Trainline </t>
  </si>
  <si>
    <t>Transport operator apps (such as bus, train, airline operators)</t>
  </si>
  <si>
    <t xml:space="preserve">Uber </t>
  </si>
  <si>
    <t>User-generated review sites (such as Euan’s Guide, Sociability, Wheelmap and Google Maps reviews)</t>
  </si>
  <si>
    <t>Venue, location or transport provider website</t>
  </si>
  <si>
    <t>Walking / wheeling / cycling route maps (such as Slow Ways)</t>
  </si>
  <si>
    <t xml:space="preserve">Zipcar </t>
  </si>
  <si>
    <t>Description: This sheet shows the review of the top five most and top five least trustworthy or helpful sources against different data requirements set out by disabled people</t>
  </si>
  <si>
    <t>Overall</t>
  </si>
  <si>
    <r>
      <t xml:space="preserve">of respondents voted </t>
    </r>
    <r>
      <rPr>
        <b/>
        <sz val="10"/>
        <rFont val="Aptos"/>
        <family val="2"/>
      </rPr>
      <t>most trustworthy</t>
    </r>
  </si>
  <si>
    <r>
      <t xml:space="preserve">of respondents voted </t>
    </r>
    <r>
      <rPr>
        <b/>
        <sz val="10"/>
        <color theme="1"/>
        <rFont val="Aptos"/>
        <family val="2"/>
      </rPr>
      <t>least helpful</t>
    </r>
  </si>
  <si>
    <t>Category</t>
  </si>
  <si>
    <t>Score [select]</t>
  </si>
  <si>
    <t>Comments</t>
  </si>
  <si>
    <t>Data quality review</t>
  </si>
  <si>
    <t>National level data</t>
  </si>
  <si>
    <t>Regional level Data</t>
  </si>
  <si>
    <t>Regional level data</t>
  </si>
  <si>
    <t>Complete dataset</t>
  </si>
  <si>
    <t>Some gaps and locations missing</t>
  </si>
  <si>
    <t>Some missing routes and issues</t>
  </si>
  <si>
    <t>Very high accuracy</t>
  </si>
  <si>
    <t>Some missing and incorrect data</t>
  </si>
  <si>
    <t>High accuracy of data across the board</t>
  </si>
  <si>
    <t>High accuracy</t>
  </si>
  <si>
    <t>Some incorrect routes as data is crowdsourced</t>
  </si>
  <si>
    <t>High portability</t>
  </si>
  <si>
    <t>No known data</t>
  </si>
  <si>
    <t>Static map</t>
  </si>
  <si>
    <t>High interoperability</t>
  </si>
  <si>
    <t>Likely good due to use in app</t>
  </si>
  <si>
    <t>Much of the data is only updated annually rather than real time</t>
  </si>
  <si>
    <t>Where known, real time data is used</t>
  </si>
  <si>
    <t>Substantial real time data</t>
  </si>
  <si>
    <t>Some realtime but mainly unknown</t>
  </si>
  <si>
    <t>Real time information on passenger assistance locations and staff</t>
  </si>
  <si>
    <t>Real time information provided</t>
  </si>
  <si>
    <t>No regular updates done on static maps</t>
  </si>
  <si>
    <t>Subcategory</t>
  </si>
  <si>
    <t>Data type</t>
  </si>
  <si>
    <t>Would like access to</t>
  </si>
  <si>
    <t>Score [formula]</t>
  </si>
  <si>
    <t>Travelling</t>
  </si>
  <si>
    <t>General</t>
  </si>
  <si>
    <t xml:space="preserve">Personalised information for my particular needs </t>
  </si>
  <si>
    <t>Location</t>
  </si>
  <si>
    <t xml:space="preserve">Real time location and availability of assistance staff </t>
  </si>
  <si>
    <t>Reliant on user feedback</t>
  </si>
  <si>
    <t>Provides real time locations of assistance staff</t>
  </si>
  <si>
    <t>Google Maps rely on user feedback, some passenger assistance apps provide real time location of assistance staff</t>
  </si>
  <si>
    <t>Planning a journey</t>
  </si>
  <si>
    <t>Service</t>
  </si>
  <si>
    <t>Information on the process for journey cancellation or delay</t>
  </si>
  <si>
    <t>Provides realtime info on cancellation or delays</t>
  </si>
  <si>
    <t>All have discount processing info</t>
  </si>
  <si>
    <t>Allows for in app cancellations and highlights issues with delays and potential refunds</t>
  </si>
  <si>
    <t>Local authority apps and trainline provide realtime information on cancellations or delays. Transport operator apps provide information on refunds</t>
  </si>
  <si>
    <t>Location and availability of waiting rooms / shelters</t>
  </si>
  <si>
    <t>Provides limited information on the availability of shelters within stations</t>
  </si>
  <si>
    <t>Trainline provides limited information on the availability of shelters within stations</t>
  </si>
  <si>
    <t xml:space="preserve">Real time information on the location and availability of priority spaces/ seating for disabled people </t>
  </si>
  <si>
    <t>National express provides information on availability of priority spaces on each of its coaches</t>
  </si>
  <si>
    <t>Google Maps rely on user feedback. National Express provides information on the availability of priority spaces on each of its coaches</t>
  </si>
  <si>
    <t xml:space="preserve">Real time information on vehicle overcrowding </t>
  </si>
  <si>
    <t>Google Maps rely on user feedback</t>
  </si>
  <si>
    <t xml:space="preserve">Personalised information for my regular journeys </t>
  </si>
  <si>
    <t>Terrain</t>
  </si>
  <si>
    <t>Information on the types of surfacing at locations (such as cobbles, paving, gravel or tarmac)</t>
  </si>
  <si>
    <t>Some information of surface types and terrain</t>
  </si>
  <si>
    <t>Some information on surface types and terrain is provided in walking / wheeling / cycling route maps such as Slow Ways</t>
  </si>
  <si>
    <t>Information on the steepness of slopes in and around the stop</t>
  </si>
  <si>
    <t>Wheelchair accessible routes option allowed, but no indication of steepness</t>
  </si>
  <si>
    <t>Provides some information on steps</t>
  </si>
  <si>
    <t>Wheelchair accessible routes are provided on Google Maps but no indication of steepness is provided. Some local authority apps provide information on steps</t>
  </si>
  <si>
    <t>Information on the location of dropped kerbs</t>
  </si>
  <si>
    <t>Some information on the location of drop kerbs</t>
  </si>
  <si>
    <t>Provides some information regarding drop kerbs at stations and stops</t>
  </si>
  <si>
    <t>Some information on steps</t>
  </si>
  <si>
    <t>Some information on dropped kerbs is provided on Apple Maps and some local authority apps. Some information on steps is provided in walking / wheeling / cycling route maps</t>
  </si>
  <si>
    <t>Real time availability of accessible toilets and changing places</t>
  </si>
  <si>
    <t xml:space="preserve">Real time operational status of lifts </t>
  </si>
  <si>
    <t>TfWM app to include this info</t>
  </si>
  <si>
    <t>TfWM app includes operational status of lifts</t>
  </si>
  <si>
    <t>Real time information on whether there is available space for me and my mobility aid on my chosen departure</t>
  </si>
  <si>
    <t>Location and availability of printed / electronic maps and wayfinding</t>
  </si>
  <si>
    <t>Provides information around the location of wayfinding stations within stations</t>
  </si>
  <si>
    <t>Passenger assistance apps provide information around the location of wayfinding within stations</t>
  </si>
  <si>
    <t xml:space="preserve">Real time availability of ramps </t>
  </si>
  <si>
    <t>Information on the number of steps at stops and in the immediate surroundings</t>
  </si>
  <si>
    <t>Wheelchair accessible routes option allowed, but no indication of number of steps</t>
  </si>
  <si>
    <t>Provides information on number of steps at stations and stops plus incorporates that into the routes it generates</t>
  </si>
  <si>
    <t>Wheelchair accessible routes are provided on Google Maps but no indication of steepness is provided. Some local authority apps provide information on steps which is incorporated into the routes generated</t>
  </si>
  <si>
    <t xml:space="preserve">Whether services have audible announcements and visual displays </t>
  </si>
  <si>
    <t>No audio displays</t>
  </si>
  <si>
    <t>Visual displays are provided at most bus stops, but there are no audible announcements</t>
  </si>
  <si>
    <t>Will there be catering facilities at the stop or on the service</t>
  </si>
  <si>
    <t>States if a station has refreshment facilities but doesn't show where, or if mention if available onboard</t>
  </si>
  <si>
    <t>National Rail provides information on if there are refreshment facilities but doesn't show where or mention if available onboard</t>
  </si>
  <si>
    <t xml:space="preserve">Information on accessible routes from my front door to the first stop, or from the last stop to my destination </t>
  </si>
  <si>
    <t>Live view on routes and wheelchair accessible routes available</t>
  </si>
  <si>
    <t>Google Maps provides a live view on routes and wheelchair accessible routes</t>
  </si>
  <si>
    <t>Real time Information on vehicle conditions (such as temperature, brightness or loudness)</t>
  </si>
  <si>
    <t>Reliant on user feedback, only measure temperature</t>
  </si>
  <si>
    <t>Google Maps rely on user feedback and only measure temperature</t>
  </si>
  <si>
    <t xml:space="preserve">Assistance and staff presence available at facilities </t>
  </si>
  <si>
    <t>Provides some info on the availability of assistance staff</t>
  </si>
  <si>
    <t>Provides real time location of assistance staff areas at facilities</t>
  </si>
  <si>
    <t>Local authority apps provide some information on the availability of assistance staff, whereas passenger assistance apps provide real time location of assistance staff areas at facilities</t>
  </si>
  <si>
    <t>Understanding how I can navigate stops or interchange at them</t>
  </si>
  <si>
    <t>Platform information available</t>
  </si>
  <si>
    <t>Provides high level information regarding bus stops and their locations</t>
  </si>
  <si>
    <t>Platform information is available on Google and Apple Maps. Bus stops provide information regarding the different bus stops and their locations</t>
  </si>
  <si>
    <t>Location and availability of lifts at stops and interchanges</t>
  </si>
  <si>
    <t>Location and availability of toilet facilities, including disabled toilets</t>
  </si>
  <si>
    <t>Clicking on destinations will show if toilets are available</t>
  </si>
  <si>
    <t>Google Maps has information on toilets when you click on a destination</t>
  </si>
  <si>
    <t>Whether there is a discount for disabled travellers and how to access this</t>
  </si>
  <si>
    <t>National express provide discount information</t>
  </si>
  <si>
    <t>National Express provide discount information</t>
  </si>
  <si>
    <t xml:space="preserve">Real time operational status of escalators </t>
  </si>
  <si>
    <t>TfWM app includes operational status of escalators</t>
  </si>
  <si>
    <t>The cost of the journey and available payment methods</t>
  </si>
  <si>
    <t>High quality info on payment methods</t>
  </si>
  <si>
    <t>Some have cost information</t>
  </si>
  <si>
    <t>Some payment information provided</t>
  </si>
  <si>
    <t>Allows for in app payments and provides info around other payment methods</t>
  </si>
  <si>
    <t>Information on payment methods are provided to a high quality in local authority apps and trainline (which allows for in app payments). Some payment information is provided by National Rail and other transport operator apps</t>
  </si>
  <si>
    <t xml:space="preserve">How much walking / wheeling or interchange time is needed </t>
  </si>
  <si>
    <t>Estimate on walking time but not estimate on interchange time unless changing station / stop</t>
  </si>
  <si>
    <t>Route planning between platforms</t>
  </si>
  <si>
    <t>Some info on length and time taken to do walk</t>
  </si>
  <si>
    <t>Local authority apps provide route planning between platforms. Google Maps provides information on interchange time between stations or stops but not between platforms, and some information is provided on the length and time for the walk by walking / wheeling / cycling route maps</t>
  </si>
  <si>
    <t>Location and availability of space for my mobility aids (such as walkers, wheelchairs and mobility scooters)</t>
  </si>
  <si>
    <t>Provides locations of mobility aid  spaces</t>
  </si>
  <si>
    <t>Passenger assistance apps provide information around the location of mobility aid spaces</t>
  </si>
  <si>
    <t xml:space="preserve">Timetables, arrival and departure times </t>
  </si>
  <si>
    <t>Real time information</t>
  </si>
  <si>
    <t>Some real time information</t>
  </si>
  <si>
    <t>Real time  information</t>
  </si>
  <si>
    <t>Provides timetable arrival and departure times for all trains</t>
  </si>
  <si>
    <t>Real time Information on departures</t>
  </si>
  <si>
    <t>Real time information is provided by Google Maps, local authority apps, transport operator apps, National Rail, and trainline. Apple Maps and bus stops maps also provide real time information, but this is sometimes limited.</t>
  </si>
  <si>
    <t xml:space="preserve">How long the journey will take door to door </t>
  </si>
  <si>
    <t>Some info on length of walk</t>
  </si>
  <si>
    <t>Information on length of train journey real time</t>
  </si>
  <si>
    <t>No real time information available</t>
  </si>
  <si>
    <t>Real time information is provided by Google Maps, Apple Maps, local authority apps, transport operator apps, National Rail, and trainline. Walking / wheeling / cycling route maps provide some information on the length of the walk. Maps at bus stops provide an indication of journey length but no real time information.</t>
  </si>
  <si>
    <t>Location and availability of disabled persons' parking spaces</t>
  </si>
  <si>
    <t>Clicking on destinations will show if parking is available</t>
  </si>
  <si>
    <t>Selecting destinations on Google Maps will show parking availability</t>
  </si>
  <si>
    <t xml:space="preserve">Real time information about the provision for assistance animals onboard </t>
  </si>
  <si>
    <t xml:space="preserve">Location and availability of assistance animal facilities </t>
  </si>
  <si>
    <t xml:space="preserve">Location and operational status of BSL displays </t>
  </si>
  <si>
    <t>Description: This sheet calculates scores for each data source based on the review completed on the 'Matrix' tab. It is used to calculate the average scores for the sources and different data types.</t>
  </si>
  <si>
    <t>Number</t>
  </si>
  <si>
    <t>Overall data quality</t>
  </si>
  <si>
    <t>Description: This sheet summarises the information on the 'Matrix' tab by data type category and subcategory (such as planning a journey - service data) for each data source.</t>
  </si>
  <si>
    <r>
      <t xml:space="preserve">of respondents voted </t>
    </r>
    <r>
      <rPr>
        <b/>
        <sz val="10"/>
        <color theme="1"/>
        <rFont val="Aptos"/>
        <family val="2"/>
      </rPr>
      <t>most trustworthy</t>
    </r>
  </si>
  <si>
    <t>Data quality summary</t>
  </si>
  <si>
    <t>Provides a national level complete dataset with very high accuracy, portability and interoperability, however much of the data is only updated annually rather than real time</t>
  </si>
  <si>
    <t>Provides a national level dataset with high interoperability and use of real time data, however there are some gaps and locations missing and some data is incorrect</t>
  </si>
  <si>
    <t>Provides a regional level complete dataset with substantial real time data and high accuracy of data across the board</t>
  </si>
  <si>
    <t>National level complete dataset with high accuracy, some realtime data is provided but mostly unknown. It’s likely the interoperability is good due to the use of the app</t>
  </si>
  <si>
    <t>National level complete dataset with some missing routes, issues and incorrect issues due to the data being crowdsourced. It’s likely the interoperability is good due to the use of the app</t>
  </si>
  <si>
    <t>National level complete dataset with high accuracy, and real time information on passenger assistance locations and staff. It's likely the interoperability is good due to the use of the app</t>
  </si>
  <si>
    <t>National level complete dataset with high accuracy, and real time information provided. It's likely the interoperability is good due to the use of the app</t>
  </si>
  <si>
    <t>National level complete dataset with high accuracy and portability, and real time information provided. It's likely the interoperability is good due to the use of the app</t>
  </si>
  <si>
    <t>Regional level complete dataset with high accuracy, although only a static map and therefore updates are irregular</t>
  </si>
  <si>
    <t>Data availability summary</t>
  </si>
  <si>
    <t>Includes</t>
  </si>
  <si>
    <t>- Information on the process for journey cancellation or delay
- Whether services have audible announcements and visual displays
- Will there be catering facilities at the stop or on the service
- Assistance and staff presence available at facilities
- Understanding how I can navigate stops or interchange at them
- Whether there is a discount for disabled travellers and how to access this
- The cost of the journey and available payment methods</t>
  </si>
  <si>
    <t>Platform information available, otherwise generally unknown</t>
  </si>
  <si>
    <t>Provides realtime information on cancellations or delays, some information on the availability of assistance staff, and a high quality of information on payment methods</t>
  </si>
  <si>
    <t>All reviewed apps have information on cancellation / delay processing, some have cost information, and National Express provides information on discounts for disabled travellers</t>
  </si>
  <si>
    <t>No known data from reviewed sources</t>
  </si>
  <si>
    <t>Real time location of assistance staff areas at facilities are provided</t>
  </si>
  <si>
    <t>Some payment information is provided. Website states if a station has refreshment facilities</t>
  </si>
  <si>
    <t>Allows for in app cancellations and notifies user of delays and potential refunds. In app payments are allowed and information is provided around other payment methods</t>
  </si>
  <si>
    <t>Provides high level information regarding bus stops and their locations, and provides the user with a visual display but no audio displays</t>
  </si>
  <si>
    <t>Real-time updates on transport delays and cancellations are provided through local authority and trainline, which also offer refund information. While visual displays are common at bus stops, audible announcements are not provided. Assistance staff availability is provided via local authority apps, with passenger assistance apps tracking their real-time locations. Google and Apple Maps display platform details, and bus stops list various stop locations. National Express informs about discounts, and payment methods are well detailed in local authority apps and trainline, with some information available through National Rail and other operators. National Rail confirms the presence of refreshment facilities but not their specific locations or offerings.</t>
  </si>
  <si>
    <t>Location and availability of…
- waiting rooms / shelters
- printed / electronic maps and wayfinding
- lifts at stops and interchanges
- toilet facilities, including disabled toilets
- space for mobility aids (such as walkers, wheelchairs and mobility scooters)
- disabled persons' parking spaces
- assistance animal facilities
- BSL displays</t>
  </si>
  <si>
    <t>Clicking on destinations will show if toilets and parking are available. Unknown if there is any data on location and availability of waiting rooms / shelters, maps and wayfinding, lifts at stops and interchanges, space for mobility aids, assistance animal facilities, or BSL displays</t>
  </si>
  <si>
    <t>Provides information around the location of wayfinding within stations and locations of mobility aid spaces</t>
  </si>
  <si>
    <t>Transport apps and services offer various levels of accessibility information: Trainline gives limited shelter details, passenger assistance apps highlight wayfinding and mobility aid spaces, and Google Maps provides toilet and parking data. However, there is a gap in information regarding lift availability, assistance animal facilities, and the status of BSL displays at stations and interchanges.</t>
  </si>
  <si>
    <t>Information on…
- the types of surfacing at locations
- the steepness of slopes in and around the stop
- the location of dropped kerbs
- the number of steps at stops and in the immediate surroundings</t>
  </si>
  <si>
    <t>Wheelchair accessible routes options are available, but no indication on steepness or the number of steps is provided</t>
  </si>
  <si>
    <t>Some information on the location of dropped kerbs</t>
  </si>
  <si>
    <t>Provides some information on the number of steps at stations and stops and incorporates that information into the route planning. Some information is available regarding dropped kerbs at stations and stops</t>
  </si>
  <si>
    <t>Some information on surface types, terrain and steps</t>
  </si>
  <si>
    <t>Various accessibility features are provided by the reviewed apps: Slow Ways includes surface and terrain details; Google Maps highlights wheelchair-accessible routes without steepness indicators; some local authority apps inform about steps; Apple Maps and other local apps provide dropped kerb locations. Additionally, some local authority apps integrate step information into their route suggestions for enhanced accessibility.</t>
  </si>
  <si>
    <t>- Information on accessible routes from my front door to the first stop, or from the last stop to my destination
- How much walking / wheeling or interchange time is needs
- Timetables, arrival and departure times
- How long the journey will take door to door</t>
  </si>
  <si>
    <t>Real time information available such as live view on routes and wheelchair accessible routes are available. However walking / wheeling estimates are not provided on interchange time within stations or stops, only if the user is changing location, otherwise the wait time during interchange is provided</t>
  </si>
  <si>
    <t>Real time information is provided on how long the journey will take door to door, however only some real time information is available on timetables, arrival and departure times</t>
  </si>
  <si>
    <t>Route planning between platforms is provided, alongside real time information on timetables, arrivals, departures and how long a journey will take door to door</t>
  </si>
  <si>
    <t>Real time information is provided on timetables, arrivals and departures, and how long a journey will take door to door</t>
  </si>
  <si>
    <t>Some information available on the length and time taken to interchange, and the length or walking / wheeling door to door</t>
  </si>
  <si>
    <t>Real time information is provided on timetables, arrivals and departures, and how long the train journey will take</t>
  </si>
  <si>
    <t>Real time information on departures at some bus stops (when working), but no real time information available on how long a journey will take door to door</t>
  </si>
  <si>
    <t>Google Maps offers live navigation and accessible route options for users, including those requiring wheelchair access. Local authority and various transport apps assist with route planning and provide real-time updates, although details on platform interchange times are limited to stations or stops. While real-time information is widely available through Google Maps, Apple Maps, and transport service apps, the extent of this data can vary, with some services offering comprehensive journey details and others providing more general information.</t>
  </si>
  <si>
    <t>- Personalised information for my particular needs
- Real time information on vehicle overcrowding
- Personalised information for my regular journeys
- Real time operational status of lifts
- Real time information on vehicle conditions (such as temperature, brightness or loudness)
- Real time operational status of escalators</t>
  </si>
  <si>
    <t>Reliant on user feedback for information on vehicle overcrowding and temperature</t>
  </si>
  <si>
    <t>TfWM app includes information on status of lifts and escalators</t>
  </si>
  <si>
    <t>Data in this subcategory is limited, with only a few apps providing data for the variables. Google Maps relies on user feedback for vehicle overcrowding and temperature onboard, but doesn't give an indication on brightness or loudness onboard). TfWM provides data on the operational status of lifts and escalators. There's no known data across all apps on personalised information for particular needs, regular journeys, or real time availability of maps.</t>
  </si>
  <si>
    <t>- Real time location and availability of assistance staff
- Real time information on the location and availability of priority spaces / seating for disabled people
- Real time availability of accessible toilets and changing places
- Real time information on whether there is available space for me and my mobility aid on my chosen departure
- Real time information about the provision for assistance animals onboard</t>
  </si>
  <si>
    <t>Reliant on user feedback for location and availability of assistance staff and priority spaces / seating for disabled people</t>
  </si>
  <si>
    <t>National express provides information on the availability of priority spaces on each of its coaches</t>
  </si>
  <si>
    <t>There is no known data across the reviewed apps on either the real time availability of accessible toilets and changing places, the real time information on whether there is available space for someone and their mobility aid, or the real time information about the provision for assistance animals onboard. Passenger assistance apps provide information on the real time location (Google Maps does too but relies on user feedback), and National Express provides information on the availability of priority spaces on their coaches. Google Maps also has data on the availability of priority spaces, but this also relies on user feedback.</t>
  </si>
  <si>
    <t>Description: This sheet summarises the information on the 'Matrix' tab by data type category and subcategory (such as planning a journey - service data) for each data source. This sheet sets out the recommendation actions to be undertaken by different organisations.</t>
  </si>
  <si>
    <t>Does the data already exist?</t>
  </si>
  <si>
    <t>Action</t>
  </si>
  <si>
    <t>% of respondents would like access to</t>
  </si>
  <si>
    <t>Impairment type that would like access to the most</t>
  </si>
  <si>
    <t>Definition</t>
  </si>
  <si>
    <t>Attribute(s)</t>
  </si>
  <si>
    <t>Where does it exist?</t>
  </si>
  <si>
    <t>Are the sources that provide this data considered trustworthy / helpful?</t>
  </si>
  <si>
    <t>Data collection method (if required)</t>
  </si>
  <si>
    <t>Source(s)</t>
  </si>
  <si>
    <t>Owner</t>
  </si>
  <si>
    <t>What is the owner's role?</t>
  </si>
  <si>
    <t>Staff and assistance</t>
  </si>
  <si>
    <t>The current position and status of staff who can provide assistance to disabled passengers at a stop or on a service</t>
  </si>
  <si>
    <t>1. Location of staff
2. Availability status (e.g. free, busy, offline)</t>
  </si>
  <si>
    <t>Yes</t>
  </si>
  <si>
    <t>Respondents say that whilst they are familiar with Google Maps, some information is inaccurate. Passenger assistance apps provide helpful and accurate information (though often not up to date), however a number of respondents have never heard of or used these apps</t>
  </si>
  <si>
    <t>Increase visibility</t>
  </si>
  <si>
    <t>1. Passenger assistance operator</t>
  </si>
  <si>
    <t>ncat</t>
  </si>
  <si>
    <r>
      <rPr>
        <b/>
        <sz val="14"/>
        <rFont val="Arial"/>
        <family val="2"/>
      </rPr>
      <t xml:space="preserve">Raise awareness: </t>
    </r>
    <r>
      <rPr>
        <sz val="14"/>
        <rFont val="Arial"/>
        <family val="2"/>
      </rPr>
      <t>Promote other apps that provide best-practice data. E.g. provide a page on the ncat website that provides a list of recommended apps for different data requirements</t>
    </r>
  </si>
  <si>
    <t>Route and environment</t>
  </si>
  <si>
    <t>The steps and options that are available to passengers when their journey is cancelled or delayed</t>
  </si>
  <si>
    <t>1. Process steps (e.g. notification, refund, rescheduling, alternative transport)
2. Process options (e.g. online, phone, in person)</t>
  </si>
  <si>
    <t>Respondents say that they were familiar with Local authority apps, trainline, and  Transport operator apps. However number of respondents said that Local Authority apps are inacccessible, where trainline and Transport operator apps provide Inaccurate information.</t>
  </si>
  <si>
    <t>Improve data</t>
  </si>
  <si>
    <t>1. Government
2. NCAT</t>
  </si>
  <si>
    <r>
      <rPr>
        <b/>
        <sz val="14"/>
        <rFont val="Arial"/>
        <family val="2"/>
      </rPr>
      <t xml:space="preserve">Research: </t>
    </r>
    <r>
      <rPr>
        <sz val="14"/>
        <rFont val="Arial"/>
        <family val="2"/>
      </rPr>
      <t>Provide best practice guidance to make apps more accessible and integrate a user feedback system to ensure information accuracy</t>
    </r>
  </si>
  <si>
    <t>Facilities and amenities</t>
  </si>
  <si>
    <t>The position and status of indoor or outdoor spaces that provide shelter and seating for passengers at a stop</t>
  </si>
  <si>
    <t>1. Location of waiting rooms/shelters
2. Availability status (e.g. open, closed, full)</t>
  </si>
  <si>
    <t>Sort of</t>
  </si>
  <si>
    <t>Respondents said they were familiar with and trust trainline, but it provides limited information</t>
  </si>
  <si>
    <t>1. Facility operator
2. Staff</t>
  </si>
  <si>
    <t>Facility operators</t>
  </si>
  <si>
    <r>
      <rPr>
        <b/>
        <sz val="14"/>
        <rFont val="Arial"/>
        <family val="2"/>
      </rPr>
      <t xml:space="preserve">Roll out improvements: </t>
    </r>
    <r>
      <rPr>
        <sz val="14"/>
        <rFont val="Arial"/>
        <family val="2"/>
      </rPr>
      <t>Integrate real-time data feeds with the help of transport operators to avoid limited information.</t>
    </r>
  </si>
  <si>
    <t>Vehicle and service information</t>
  </si>
  <si>
    <t>The current position and occupancy of spaces or seats that are designated for disabled passengers on a service</t>
  </si>
  <si>
    <t>1. Location of spaces/seating
2. Number of priority spaces/seating
3. Occupancy status (e.g. occupied, available, reserved)</t>
  </si>
  <si>
    <t>Respondents say that whilst they are familiar with Google Maps and Transport operator apps, some information is inaccurate.</t>
  </si>
  <si>
    <t>Weight sensors in seating adding to real time database</t>
  </si>
  <si>
    <t>1. Service operator
2. Staff
3. Technology development</t>
  </si>
  <si>
    <r>
      <rPr>
        <b/>
        <sz val="14"/>
        <rFont val="Arial"/>
        <family val="2"/>
      </rPr>
      <t xml:space="preserve">Grant funding: </t>
    </r>
    <r>
      <rPr>
        <sz val="14"/>
        <rFont val="Arial"/>
        <family val="2"/>
      </rPr>
      <t>Providing grant funding for research into development of sensors</t>
    </r>
  </si>
  <si>
    <t>The current level of passenger density on a service</t>
  </si>
  <si>
    <t>1. Crowding level (e.g. low, medium, high)</t>
  </si>
  <si>
    <t>Respondents say that whilst they are familiar with Google Maps, some information is inaccurate.</t>
  </si>
  <si>
    <t>Weight sensors in carriage adding to real time database</t>
  </si>
  <si>
    <r>
      <rPr>
        <b/>
        <sz val="14"/>
        <rFont val="Arial"/>
        <family val="2"/>
      </rPr>
      <t xml:space="preserve">Raise awareness: </t>
    </r>
    <r>
      <rPr>
        <sz val="14"/>
        <rFont val="Arial"/>
        <family val="2"/>
      </rPr>
      <t>Promote the standardisation of overcrowding technology used across different operators</t>
    </r>
  </si>
  <si>
    <t>The material and texture of the ground at a stop or on a service</t>
  </si>
  <si>
    <t>1. Surface type (e.g. cobbles, paving, gravel, tarmac)
2. Surface texture (e.g. smooth, rough, slippery, uneven)</t>
  </si>
  <si>
    <t>Respondents say that they were familiar with Walking / wheeling / cycling route maps (such as Slow Ways), however they say that few data is inaccessible</t>
  </si>
  <si>
    <t>1. App developers
2. Highway and walkway managers
3. NCAT</t>
  </si>
  <si>
    <r>
      <rPr>
        <b/>
        <sz val="14"/>
        <rFont val="Arial"/>
        <family val="2"/>
      </rPr>
      <t xml:space="preserve">Grant funding: </t>
    </r>
    <r>
      <rPr>
        <sz val="14"/>
        <rFont val="Arial"/>
        <family val="2"/>
      </rPr>
      <t>Provide grant funding to app developers and data managers to determine how to collect and visualise surfacing data in an accessible way. Potentially use crowdsourcing to collect further information.</t>
    </r>
  </si>
  <si>
    <t>The angle and gradient of the ground at a stop or on a service</t>
  </si>
  <si>
    <t>1. Slope angle (e.g. degrees)
2. Slope gradient (e.g. percentage)</t>
  </si>
  <si>
    <t>Respondents say that they were familiar with Google maps and local authority apps. However, they also say that Google maps can provide inaccurate information sometimes and LA apps can sometimes be inaccessible</t>
  </si>
  <si>
    <r>
      <rPr>
        <b/>
        <sz val="14"/>
        <rFont val="Arial"/>
        <family val="2"/>
      </rPr>
      <t xml:space="preserve">Raise awareness: </t>
    </r>
    <r>
      <rPr>
        <sz val="14"/>
        <rFont val="Arial"/>
        <family val="2"/>
      </rPr>
      <t>Support app developers to improve accesibility to information on steepness of slopes.</t>
    </r>
  </si>
  <si>
    <t>The position and accessibility of kerbs that are lowered to provide level access for passengers at a stop or on a service</t>
  </si>
  <si>
    <t>1. Location (e.g. geographic coordinates)
2. Accessibility status (e.g. accessible, inaccessible, partially accessible)</t>
  </si>
  <si>
    <t>Respondents said they were familiar with Apple Maps, Local Authority apps, Walking / wheeling / cycling route maps but these provide inaccurate information at times</t>
  </si>
  <si>
    <r>
      <rPr>
        <b/>
        <sz val="14"/>
        <rFont val="Arial"/>
        <family val="2"/>
      </rPr>
      <t xml:space="preserve">Raise awareness: </t>
    </r>
    <r>
      <rPr>
        <sz val="14"/>
        <rFont val="Arial"/>
        <family val="2"/>
      </rPr>
      <t>Engage with and support app developers to integrate data from community reporting for dropped kerbs and steps</t>
    </r>
  </si>
  <si>
    <t>The current occupancy and accessibility of toilets and changing places that are suitable for disabled passengers at a stop or on a service</t>
  </si>
  <si>
    <t>1. Occupancy status (e.g. occupied, available, out of order)
2. Accessibility status (e.g. accessible, inaccessible, partially accessible)</t>
  </si>
  <si>
    <t>No</t>
  </si>
  <si>
    <t>No sources provide this data</t>
  </si>
  <si>
    <t>Collect data</t>
  </si>
  <si>
    <t>1. Sensors
2. Accessibility assessment</t>
  </si>
  <si>
    <r>
      <rPr>
        <b/>
        <sz val="14"/>
        <rFont val="Arial"/>
        <family val="2"/>
      </rPr>
      <t>Grant funding:</t>
    </r>
    <r>
      <rPr>
        <sz val="14"/>
        <rFont val="Arial"/>
        <family val="2"/>
      </rPr>
      <t xml:space="preserve"> Provide grant funding to trial the installation of sensors on accessible toilets and changing places to detect whether a toilet is occupied or not, then develop a process to collect and share that data with users.</t>
    </r>
  </si>
  <si>
    <t>The current working condition and availability of lifts that provide vertical access for passengers at a stop or on a service</t>
  </si>
  <si>
    <t>1. Operational status (e.g. working, broken, under maintenance)
2. Availability status (e.g. available, busy, out of service)</t>
  </si>
  <si>
    <t xml:space="preserve">Respondents say that local authority apps are familiar. However, they also are inaccessible </t>
  </si>
  <si>
    <r>
      <rPr>
        <b/>
        <sz val="14"/>
        <rFont val="Arial"/>
        <family val="2"/>
      </rPr>
      <t xml:space="preserve">Roll out improvements: </t>
    </r>
    <r>
      <rPr>
        <sz val="14"/>
        <rFont val="Arial"/>
        <family val="2"/>
      </rPr>
      <t>Integrate real-time monitoring systems for lifts</t>
    </r>
  </si>
  <si>
    <t>The current availability of space for a passenger and their mobility aid (e.g. wheelchair, scooter, walker) on a service at a specific departure time</t>
  </si>
  <si>
    <t>1. Availability status (e.g. yes, no, limited)</t>
  </si>
  <si>
    <t>1. Reservation system
2. Manual availability check
3. Sensors</t>
  </si>
  <si>
    <t>The position and status of printed or electronic materials that provide directions and information for passengers at a stop or on a service</t>
  </si>
  <si>
    <t>1. Location (e.g. geographic coordinates)
2. Availability status (e.g. available, unavailable, out of date)
3. Map type (e.g. printed, electronic, static, dynamic)</t>
  </si>
  <si>
    <t>Respondents say Passenger assistance apps provide helpful and accurate information. However number of respondents have never heard of or used these apps.</t>
  </si>
  <si>
    <r>
      <rPr>
        <b/>
        <sz val="14"/>
        <rFont val="Arial"/>
        <family val="2"/>
      </rPr>
      <t xml:space="preserve">Roll out improvements: </t>
    </r>
    <r>
      <rPr>
        <sz val="14"/>
        <rFont val="Arial"/>
        <family val="2"/>
      </rPr>
      <t>Increase the visibility by promoting these via annoucements in stations, as well as accurately signposting them throughout the station</t>
    </r>
  </si>
  <si>
    <t>The current position and status of ramps that provide horizontal access for passengers at a stop or on a service</t>
  </si>
  <si>
    <t>1. Location (e.g. geographic coordinates)
2. Ramp type (e.g. fixed or portable)
3. Availability status (e.g. deployed, undeployed, broken)
4. Reliability of staff at location (rating from passenger feedback)</t>
  </si>
  <si>
    <t>1. Ramp monitoring
2. Ramp reporting</t>
  </si>
  <si>
    <t>1. Facility operator
2. Service operator</t>
  </si>
  <si>
    <r>
      <rPr>
        <b/>
        <sz val="14"/>
        <rFont val="Arial"/>
        <family val="2"/>
      </rPr>
      <t xml:space="preserve">Research: </t>
    </r>
    <r>
      <rPr>
        <sz val="14"/>
        <rFont val="Arial"/>
        <family val="2"/>
      </rPr>
      <t>Engage with facility operators and staff to understand the current issues with tracking availability of ramps. Develop a process of recording and collecting data on availability and put it into practice.</t>
    </r>
  </si>
  <si>
    <t>The quantity and accessibility of steps that are present at a stop or on a service</t>
  </si>
  <si>
    <t>1. Step number
2. Accessibility status (e.g. accessible, inaccessible, partially accessible)</t>
  </si>
  <si>
    <r>
      <rPr>
        <b/>
        <sz val="14"/>
        <rFont val="Arial"/>
        <family val="2"/>
      </rPr>
      <t xml:space="preserve">Raise awareness: </t>
    </r>
    <r>
      <rPr>
        <sz val="14"/>
        <rFont val="Arial"/>
        <family val="2"/>
      </rPr>
      <t>Support app developers to enhance the reliability of wheelchair accessible routes by integrating elevation data and user feedback on steps</t>
    </r>
  </si>
  <si>
    <t>The presence and type of information that is provided to passengers through sound and sight on a service</t>
  </si>
  <si>
    <t>1. Information type (e.g. route, stop, time, emergency)
2. Information format (e.g. audio, visual, text, symbol)</t>
  </si>
  <si>
    <t>Respondents say that the Maps at bus stops are difficult to use.</t>
  </si>
  <si>
    <t>Service operators / facility operators</t>
  </si>
  <si>
    <r>
      <rPr>
        <b/>
        <sz val="14"/>
        <rFont val="Arial"/>
        <family val="2"/>
      </rPr>
      <t xml:space="preserve">Roll out improvements: </t>
    </r>
    <r>
      <rPr>
        <sz val="14"/>
        <rFont val="Arial"/>
        <family val="2"/>
      </rPr>
      <t xml:space="preserve">Install text to speech systems to provide audible announcements so that visually impaired passengers receive the same real-time information </t>
    </r>
  </si>
  <si>
    <t>The presence and type of food and drink that is available to passengers at a stop or on a service</t>
  </si>
  <si>
    <t>1. Facility type (e.g. vending machine, cafe, restaurant)
2. Food and drink type (e.g. snacks, beverages, meals)
3. Availability status (e.g. open, closed)</t>
  </si>
  <si>
    <t>Respondents say they are familiar with and trust National Rail but limited information is provided</t>
  </si>
  <si>
    <t>1. Service operator
2. Facility operator
3. Staff</t>
  </si>
  <si>
    <r>
      <rPr>
        <b/>
        <sz val="14"/>
        <rFont val="Arial"/>
        <family val="2"/>
      </rPr>
      <t xml:space="preserve">Roll out improvements: </t>
    </r>
    <r>
      <rPr>
        <sz val="14"/>
        <rFont val="Arial"/>
        <family val="2"/>
      </rPr>
      <t>Determine onboard facilities, and develop interactive maps or more detailed directions to finding facilities at the stop</t>
    </r>
  </si>
  <si>
    <t>The directions and information for a route that is suitable for disabled passengers from their origin to their destination</t>
  </si>
  <si>
    <t>1. Route steps (e.g. turn left, cross the road, board the bus)
2. Route information (e.g. distance, time, accessibility, landmarks)</t>
  </si>
  <si>
    <t>Respondents say that whilst they are familiar with Google Maps, some information can be inaccurate.</t>
  </si>
  <si>
    <t>1. App developers
2. Service operator
3. NCAT</t>
  </si>
  <si>
    <r>
      <rPr>
        <b/>
        <sz val="14"/>
        <rFont val="Arial"/>
        <family val="2"/>
      </rPr>
      <t xml:space="preserve">Grant funding: </t>
    </r>
    <r>
      <rPr>
        <sz val="14"/>
        <rFont val="Arial"/>
        <family val="2"/>
      </rPr>
      <t>Provide grant funding to app developers to integrate real time data from local transit authorities on accessible routes in Google Maps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</si>
</sst>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_-;\-&quot;£&quot;* #,##0_-;_-&quot;£&quot;* &quot;-&quot;_-;_-@_-"/>
    <numFmt numFmtId="165" formatCode="_-* #,##0_-;\-* #,##0_-;_-* &quot;-&quot;_-;_-@_-"/>
    <numFmt numFmtId="166" formatCode="[Red]&quot;þ&quot;;;&quot;o&quot;;"/>
    <numFmt numFmtId="167" formatCode="&quot;£&quot;#,##0.00"/>
  </numFmts>
  <fonts count="53" x14ac:knownFonts="1">
    <font>
      <sz val="10"/>
      <color theme="1"/>
      <name val="Aptos"/>
      <family val="2"/>
    </font>
    <font>
      <sz val="11"/>
      <color theme="1"/>
      <name val="Arial"/>
      <family val="2"/>
      <scheme val="minor"/>
    </font>
    <font>
      <sz val="10"/>
      <color theme="1"/>
      <name val="Arial"/>
      <family val="2"/>
    </font>
    <font>
      <i/>
      <sz val="10"/>
      <color theme="1"/>
      <name val="Arial"/>
      <family val="2"/>
    </font>
    <font>
      <sz val="10"/>
      <color rgb="FF008000"/>
      <name val="Arial"/>
      <family val="2"/>
    </font>
    <font>
      <b/>
      <i/>
      <sz val="14"/>
      <color theme="1"/>
      <name val="Arial"/>
      <family val="2"/>
    </font>
    <font>
      <sz val="10"/>
      <color theme="1"/>
      <name val="Wingdings"/>
      <charset val="2"/>
    </font>
    <font>
      <u/>
      <sz val="10"/>
      <color theme="10"/>
      <name val="Arial"/>
      <family val="2"/>
    </font>
    <font>
      <u/>
      <sz val="10"/>
      <color theme="11"/>
      <name val="Arial"/>
      <family val="2"/>
    </font>
    <font>
      <sz val="11"/>
      <color theme="0"/>
      <name val="Arial"/>
      <family val="2"/>
      <scheme val="minor"/>
    </font>
    <font>
      <sz val="11"/>
      <color rgb="FF9C0006"/>
      <name val="Arial"/>
      <family val="2"/>
      <scheme val="minor"/>
    </font>
    <font>
      <b/>
      <sz val="11"/>
      <color theme="0"/>
      <name val="Arial"/>
      <family val="2"/>
      <scheme val="minor"/>
    </font>
    <font>
      <i/>
      <sz val="11"/>
      <color rgb="FF7F7F7F"/>
      <name val="Arial"/>
      <family val="2"/>
      <scheme val="minor"/>
    </font>
    <font>
      <sz val="11"/>
      <color rgb="FF006100"/>
      <name val="Arial"/>
      <family val="2"/>
      <scheme val="minor"/>
    </font>
    <font>
      <sz val="11"/>
      <color rgb="FFFA7D00"/>
      <name val="Arial"/>
      <family val="2"/>
      <scheme val="minor"/>
    </font>
    <font>
      <sz val="11"/>
      <color rgb="FF9C5700"/>
      <name val="Arial"/>
      <family val="2"/>
      <scheme val="minor"/>
    </font>
    <font>
      <b/>
      <sz val="11"/>
      <color rgb="FF3F3F3F"/>
      <name val="Arial"/>
      <family val="2"/>
      <scheme val="minor"/>
    </font>
    <font>
      <b/>
      <sz val="11"/>
      <color theme="1"/>
      <name val="Arial"/>
      <family val="2"/>
      <scheme val="minor"/>
    </font>
    <font>
      <sz val="11"/>
      <color rgb="FFFF0000"/>
      <name val="Arial"/>
      <family val="2"/>
      <scheme val="minor"/>
    </font>
    <font>
      <b/>
      <sz val="10"/>
      <color theme="0"/>
      <name val="Arial"/>
      <family val="2"/>
      <scheme val="minor"/>
    </font>
    <font>
      <sz val="10"/>
      <name val="Arial"/>
      <family val="2"/>
      <scheme val="minor"/>
    </font>
    <font>
      <sz val="10"/>
      <name val="Arial"/>
      <family val="2"/>
    </font>
    <font>
      <u/>
      <sz val="10"/>
      <color rgb="FF7030A0"/>
      <name val="Arial"/>
      <family val="2"/>
    </font>
    <font>
      <sz val="10"/>
      <color theme="1" tint="0.499984740745262"/>
      <name val="Aptos"/>
      <family val="2"/>
    </font>
    <font>
      <sz val="10"/>
      <color rgb="FF666465"/>
      <name val="Aptos"/>
      <family val="2"/>
    </font>
    <font>
      <sz val="16"/>
      <color rgb="FFE84439"/>
      <name val="Aptos"/>
      <family val="2"/>
    </font>
    <font>
      <i/>
      <sz val="10"/>
      <color rgb="FFE84439"/>
      <name val="Aptos"/>
      <family val="2"/>
    </font>
    <font>
      <sz val="10"/>
      <color rgb="FFFF0000"/>
      <name val="Aptos"/>
      <family val="2"/>
    </font>
    <font>
      <sz val="10"/>
      <color indexed="9"/>
      <name val="Aptos"/>
      <family val="2"/>
    </font>
    <font>
      <b/>
      <sz val="10"/>
      <color theme="1"/>
      <name val="Aptos"/>
      <family val="2"/>
    </font>
    <font>
      <sz val="10"/>
      <name val="Aptos"/>
      <family val="2"/>
    </font>
    <font>
      <sz val="10"/>
      <color theme="1"/>
      <name val="Aptos"/>
      <family val="2"/>
    </font>
    <font>
      <b/>
      <sz val="12"/>
      <color theme="1"/>
      <name val="Aptos"/>
      <family val="2"/>
    </font>
    <font>
      <sz val="9"/>
      <color rgb="FFFFFFFF"/>
      <name val="Segoe UI"/>
      <family val="2"/>
    </font>
    <font>
      <b/>
      <sz val="10"/>
      <name val="Aptos"/>
      <family val="2"/>
    </font>
    <font>
      <sz val="16"/>
      <color rgb="FFDA3223"/>
      <name val="Aptos"/>
      <family val="2"/>
    </font>
    <font>
      <sz val="16"/>
      <color theme="3"/>
      <name val="Aptos"/>
      <family val="2"/>
    </font>
    <font>
      <b/>
      <sz val="24"/>
      <name val="Aptos"/>
      <family val="2"/>
    </font>
    <font>
      <u/>
      <sz val="11"/>
      <name val="Aptos"/>
      <family val="2"/>
    </font>
    <font>
      <b/>
      <sz val="14"/>
      <name val="Arial"/>
      <family val="2"/>
    </font>
    <font>
      <sz val="14"/>
      <color theme="3"/>
      <name val="Arial"/>
      <family val="2"/>
    </font>
    <font>
      <sz val="14"/>
      <color rgb="FF666465"/>
      <name val="Arial"/>
      <family val="2"/>
    </font>
    <font>
      <sz val="14"/>
      <color rgb="FFDA3223"/>
      <name val="Arial"/>
      <family val="2"/>
    </font>
    <font>
      <sz val="14"/>
      <color rgb="FFE84439"/>
      <name val="Arial"/>
      <family val="2"/>
    </font>
    <font>
      <sz val="14"/>
      <color theme="1" tint="0.499984740745262"/>
      <name val="Arial"/>
      <family val="2"/>
    </font>
    <font>
      <i/>
      <sz val="14"/>
      <color rgb="FFE84439"/>
      <name val="Arial"/>
      <family val="2"/>
    </font>
    <font>
      <sz val="14"/>
      <color rgb="FFFF0000"/>
      <name val="Arial"/>
      <family val="2"/>
    </font>
    <font>
      <sz val="14"/>
      <color indexed="9"/>
      <name val="Arial"/>
      <family val="2"/>
    </font>
    <font>
      <sz val="14"/>
      <color theme="1"/>
      <name val="Arial"/>
      <family val="2"/>
    </font>
    <font>
      <b/>
      <sz val="14"/>
      <color theme="1"/>
      <name val="Arial"/>
      <family val="2"/>
    </font>
    <font>
      <sz val="14"/>
      <name val="Arial"/>
      <family val="2"/>
    </font>
    <font>
      <i/>
      <sz val="14"/>
      <name val="Arial"/>
      <family val="2"/>
    </font>
    <font>
      <sz val="14"/>
      <color rgb="FFE5E5E5"/>
      <name val="Arial"/>
      <family val="2"/>
    </font>
  </fonts>
  <fills count="50">
    <fill>
      <patternFill patternType="none"/>
    </fill>
    <fill>
      <patternFill patternType="gray125"/>
    </fill>
    <fill>
      <patternFill patternType="solid">
        <fgColor indexed="65"/>
        <bgColor indexed="64"/>
      </patternFill>
    </fill>
    <fill>
      <patternFill patternType="lightUp">
        <fgColor theme="0" tint="-0.14996795556505021"/>
        <bgColor indexed="65"/>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6795556505021"/>
        <bgColor indexed="64"/>
      </patternFill>
    </fill>
    <fill>
      <gradientFill degree="90">
        <stop position="0">
          <color theme="0"/>
        </stop>
        <stop position="1">
          <color rgb="FFE1E1E1"/>
        </stop>
      </gradientFill>
    </fill>
    <fill>
      <patternFill patternType="solid">
        <fgColor theme="1" tint="4.9989318521683403E-2"/>
        <bgColor indexed="64"/>
      </patternFill>
    </fill>
    <fill>
      <patternFill patternType="solid">
        <fgColor theme="0" tint="-0.34998626667073579"/>
        <bgColor indexed="64"/>
      </patternFill>
    </fill>
    <fill>
      <patternFill patternType="solid">
        <fgColor theme="1" tint="0.24994659260841701"/>
        <bgColor indexed="64"/>
      </patternFill>
    </fill>
    <fill>
      <patternFill patternType="solid">
        <fgColor rgb="FFFFFFCC"/>
      </patternFill>
    </fill>
    <fill>
      <patternFill patternType="solid">
        <fgColor rgb="FF0B4499"/>
        <bgColor indexed="64"/>
      </patternFill>
    </fill>
    <fill>
      <patternFill patternType="lightUp">
        <fgColor rgb="FF99CCFF"/>
      </patternFill>
    </fill>
    <fill>
      <patternFill patternType="solid">
        <fgColor theme="7"/>
        <bgColor indexed="64"/>
      </patternFill>
    </fill>
    <fill>
      <patternFill patternType="solid">
        <fgColor theme="6" tint="0.89999084444715716"/>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bgColor indexed="64"/>
      </patternFill>
    </fill>
    <fill>
      <patternFill patternType="solid">
        <fgColor theme="3" tint="0.39997558519241921"/>
        <bgColor indexed="64"/>
      </patternFill>
    </fill>
    <fill>
      <patternFill patternType="solid">
        <fgColor theme="2" tint="-4.9989318521683403E-2"/>
        <bgColor indexed="64"/>
      </patternFill>
    </fill>
    <fill>
      <patternFill patternType="solid">
        <fgColor rgb="FF3454DB"/>
        <bgColor indexed="64"/>
      </patternFill>
    </fill>
  </fills>
  <borders count="24">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rgb="FF0000FF"/>
      </left>
      <right style="thin">
        <color rgb="FF0000FF"/>
      </right>
      <top style="thin">
        <color rgb="FF0000FF"/>
      </top>
      <bottom style="thin">
        <color rgb="FF0000FF"/>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0691854609822"/>
      </left>
      <right style="thin">
        <color theme="0" tint="-0.14990691854609822"/>
      </right>
      <top style="thin">
        <color theme="0" tint="-0.14990691854609822"/>
      </top>
      <bottom style="thin">
        <color theme="0" tint="-0.14990691854609822"/>
      </bottom>
      <diagonal/>
    </border>
    <border>
      <left style="thin">
        <color theme="0" tint="-0.14990691854609822"/>
      </left>
      <right style="thin">
        <color theme="0" tint="-0.14996795556505021"/>
      </right>
      <top style="thin">
        <color theme="0" tint="-0.14990691854609822"/>
      </top>
      <bottom style="thin">
        <color theme="0" tint="-0.14990691854609822"/>
      </bottom>
      <diagonal/>
    </border>
    <border>
      <left style="thin">
        <color theme="0" tint="-0.14996795556505021"/>
      </left>
      <right style="thin">
        <color theme="0" tint="-0.14996795556505021"/>
      </right>
      <top style="thin">
        <color theme="0" tint="-0.14990691854609822"/>
      </top>
      <bottom style="thin">
        <color theme="0" tint="-0.14990691854609822"/>
      </bottom>
      <diagonal/>
    </border>
    <border>
      <left style="thin">
        <color theme="0" tint="-0.14996795556505021"/>
      </left>
      <right style="thin">
        <color theme="0" tint="-0.14990691854609822"/>
      </right>
      <top style="thin">
        <color theme="0" tint="-0.14990691854609822"/>
      </top>
      <bottom style="thin">
        <color theme="0" tint="-0.14990691854609822"/>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diagonal/>
    </border>
    <border>
      <left style="thin">
        <color theme="0" tint="-0.14993743705557422"/>
      </left>
      <right/>
      <top style="thin">
        <color theme="0" tint="-0.14993743705557422"/>
      </top>
      <bottom style="thin">
        <color theme="0" tint="-0.14993743705557422"/>
      </bottom>
      <diagonal/>
    </border>
    <border>
      <left style="thick">
        <color theme="0"/>
      </left>
      <right/>
      <top/>
      <bottom/>
      <diagonal/>
    </border>
    <border>
      <left style="thin">
        <color theme="0" tint="-0.14996795556505021"/>
      </left>
      <right style="thin">
        <color theme="0" tint="-0.14996795556505021"/>
      </right>
      <top style="thin">
        <color theme="0" tint="-0.14996795556505021"/>
      </top>
      <bottom style="thin">
        <color theme="0" tint="-0.14993743705557422"/>
      </bottom>
      <diagonal/>
    </border>
    <border>
      <left/>
      <right/>
      <top style="double">
        <color theme="0" tint="-0.14996795556505021"/>
      </top>
      <bottom/>
      <diagonal/>
    </border>
  </borders>
  <cellStyleXfs count="55">
    <xf numFmtId="0" fontId="0" fillId="0" borderId="0"/>
    <xf numFmtId="0" fontId="5" fillId="0" borderId="0" applyNumberFormat="0" applyFill="0" applyBorder="0" applyAlignment="0" applyProtection="0"/>
    <xf numFmtId="0" fontId="4" fillId="0" borderId="2" applyNumberFormat="0" applyFill="0" applyAlignment="0">
      <alignment horizontal="center"/>
      <protection locked="0"/>
    </xf>
    <xf numFmtId="0" fontId="3" fillId="3" borderId="1" applyNumberFormat="0" applyAlignment="0">
      <alignment horizontal="center"/>
      <protection locked="0"/>
    </xf>
    <xf numFmtId="3" fontId="2" fillId="0" borderId="0" applyFont="0" applyFill="0" applyBorder="0" applyAlignment="0" applyProtection="0"/>
    <xf numFmtId="165" fontId="2" fillId="0" borderId="0" applyFont="0" applyFill="0" applyBorder="0" applyAlignment="0" applyProtection="0"/>
    <xf numFmtId="167" fontId="2" fillId="0" borderId="0" applyFont="0" applyFill="0" applyBorder="0" applyAlignment="0" applyProtection="0"/>
    <xf numFmtId="164" fontId="2" fillId="0" borderId="0" applyFont="0" applyFill="0" applyBorder="0" applyAlignment="0" applyProtection="0"/>
    <xf numFmtId="0" fontId="2" fillId="33" borderId="2" applyNumberFormat="0" applyProtection="0">
      <alignment horizontal="center" vertical="center" wrapText="1"/>
    </xf>
    <xf numFmtId="0" fontId="19" fillId="35" borderId="0" applyNumberFormat="0" applyProtection="0">
      <alignment horizontal="left" vertical="center"/>
    </xf>
    <xf numFmtId="0" fontId="19" fillId="37" borderId="0" applyNumberFormat="0" applyProtection="0">
      <alignment horizontal="left" vertical="center"/>
    </xf>
    <xf numFmtId="0" fontId="20" fillId="36" borderId="0" applyNumberFormat="0" applyProtection="0">
      <alignment horizontal="left" vertical="center"/>
    </xf>
    <xf numFmtId="0" fontId="20" fillId="33" borderId="0" applyNumberFormat="0" applyProtection="0">
      <alignment horizontal="left" vertical="center"/>
    </xf>
    <xf numFmtId="0" fontId="13" fillId="4" borderId="0" applyNumberFormat="0" applyBorder="0" applyAlignment="0" applyProtection="0"/>
    <xf numFmtId="0" fontId="10" fillId="5" borderId="0" applyNumberFormat="0" applyBorder="0" applyAlignment="0" applyProtection="0"/>
    <xf numFmtId="0" fontId="15" fillId="6" borderId="0" applyNumberFormat="0" applyBorder="0" applyAlignment="0" applyProtection="0"/>
    <xf numFmtId="0" fontId="2" fillId="40" borderId="8" applyNumberFormat="0" applyFont="0" applyAlignment="0">
      <protection locked="0"/>
    </xf>
    <xf numFmtId="0" fontId="16" fillId="7" borderId="3" applyNumberFormat="0" applyAlignment="0" applyProtection="0"/>
    <xf numFmtId="0" fontId="21" fillId="39" borderId="2" applyNumberFormat="0" applyFont="0" applyFill="0" applyAlignment="0">
      <alignment horizontal="center"/>
    </xf>
    <xf numFmtId="0" fontId="14" fillId="0" borderId="4" applyNumberFormat="0" applyFill="0" applyAlignment="0" applyProtection="0"/>
    <xf numFmtId="0" fontId="11" fillId="8" borderId="5" applyNumberFormat="0" applyAlignment="0" applyProtection="0"/>
    <xf numFmtId="0" fontId="18" fillId="0" borderId="0" applyNumberFormat="0" applyFill="0" applyBorder="0" applyAlignment="0" applyProtection="0"/>
    <xf numFmtId="0" fontId="12" fillId="0" borderId="0" applyNumberFormat="0" applyFill="0" applyBorder="0" applyAlignment="0" applyProtection="0"/>
    <xf numFmtId="0" fontId="17" fillId="0" borderId="6" applyNumberFormat="0" applyFill="0" applyAlignment="0" applyProtection="0"/>
    <xf numFmtId="0" fontId="9"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9"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9"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9"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9"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9"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166" fontId="6" fillId="0" borderId="2" applyFill="0" applyProtection="0">
      <alignment horizontal="center" vertical="center"/>
    </xf>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22" fillId="0" borderId="0" applyNumberFormat="0" applyFill="0" applyBorder="0" applyAlignment="0" applyProtection="0"/>
    <xf numFmtId="0" fontId="1" fillId="38" borderId="7" applyNumberFormat="0" applyFont="0" applyAlignment="0" applyProtection="0"/>
    <xf numFmtId="0" fontId="2" fillId="0" borderId="0"/>
  </cellStyleXfs>
  <cellXfs count="128">
    <xf numFmtId="0" fontId="0" fillId="0" borderId="0" xfId="0"/>
    <xf numFmtId="0" fontId="23" fillId="2" borderId="0" xfId="0" applyFont="1" applyFill="1" applyAlignment="1">
      <alignment vertical="center"/>
    </xf>
    <xf numFmtId="0" fontId="24" fillId="2" borderId="0" xfId="0" applyFont="1" applyFill="1"/>
    <xf numFmtId="0" fontId="25" fillId="2" borderId="0" xfId="0" applyFont="1" applyFill="1" applyAlignment="1">
      <alignment vertical="center"/>
    </xf>
    <xf numFmtId="0" fontId="26" fillId="2" borderId="0" xfId="0" applyFont="1" applyFill="1" applyAlignment="1">
      <alignment horizontal="left" indent="2"/>
    </xf>
    <xf numFmtId="0" fontId="27" fillId="2" borderId="0" xfId="0" applyFont="1" applyFill="1"/>
    <xf numFmtId="0" fontId="28" fillId="34" borderId="0" xfId="0" applyFont="1" applyFill="1"/>
    <xf numFmtId="0" fontId="31" fillId="0" borderId="0" xfId="54" applyFont="1"/>
    <xf numFmtId="0" fontId="31" fillId="0" borderId="0" xfId="54" applyFont="1" applyAlignment="1">
      <alignment horizontal="center" vertical="center"/>
    </xf>
    <xf numFmtId="0" fontId="29" fillId="0" borderId="0" xfId="0" applyFont="1" applyAlignment="1">
      <alignment horizontal="center" vertical="center"/>
    </xf>
    <xf numFmtId="0" fontId="29" fillId="0" borderId="0" xfId="54" applyFont="1"/>
    <xf numFmtId="0" fontId="29" fillId="0" borderId="9" xfId="0" applyFont="1" applyBorder="1" applyAlignment="1">
      <alignment horizontal="center" vertical="center" wrapText="1"/>
    </xf>
    <xf numFmtId="0" fontId="29" fillId="0" borderId="9" xfId="0" applyFont="1" applyBorder="1" applyAlignment="1">
      <alignment horizontal="center" vertical="center"/>
    </xf>
    <xf numFmtId="10" fontId="29" fillId="0" borderId="9" xfId="0" applyNumberFormat="1" applyFont="1" applyBorder="1" applyAlignment="1">
      <alignment horizontal="center" vertical="center" wrapText="1"/>
    </xf>
    <xf numFmtId="0" fontId="31" fillId="42" borderId="9" xfId="0" applyFont="1" applyFill="1" applyBorder="1" applyAlignment="1">
      <alignment horizontal="center" vertical="center" wrapText="1"/>
    </xf>
    <xf numFmtId="0" fontId="29" fillId="0" borderId="12" xfId="0" applyFont="1" applyBorder="1" applyAlignment="1">
      <alignment horizontal="center" vertical="center" wrapText="1"/>
    </xf>
    <xf numFmtId="0" fontId="29" fillId="0" borderId="13" xfId="0" applyFont="1" applyBorder="1" applyAlignment="1">
      <alignment horizontal="center" vertical="center"/>
    </xf>
    <xf numFmtId="10" fontId="29" fillId="0" borderId="13" xfId="0" applyNumberFormat="1" applyFont="1" applyBorder="1" applyAlignment="1">
      <alignment horizontal="center" vertical="center" wrapText="1"/>
    </xf>
    <xf numFmtId="10" fontId="29" fillId="0" borderId="14" xfId="0" applyNumberFormat="1" applyFont="1" applyBorder="1" applyAlignment="1">
      <alignment horizontal="center" vertical="center" wrapText="1"/>
    </xf>
    <xf numFmtId="10" fontId="31" fillId="0" borderId="9" xfId="0" applyNumberFormat="1" applyFont="1" applyBorder="1" applyAlignment="1">
      <alignment horizontal="center" vertical="center" wrapText="1"/>
    </xf>
    <xf numFmtId="0" fontId="31" fillId="0" borderId="9" xfId="0" applyFont="1" applyBorder="1" applyAlignment="1">
      <alignment horizontal="center" vertical="center" wrapText="1"/>
    </xf>
    <xf numFmtId="0" fontId="30" fillId="0" borderId="9" xfId="0" applyFont="1" applyBorder="1" applyAlignment="1">
      <alignment horizontal="center" vertical="center" wrapText="1"/>
    </xf>
    <xf numFmtId="0" fontId="31" fillId="43" borderId="10" xfId="0" applyFont="1" applyFill="1" applyBorder="1" applyAlignment="1">
      <alignment horizontal="center" vertical="center" wrapText="1"/>
    </xf>
    <xf numFmtId="0" fontId="31" fillId="43" borderId="9" xfId="0" applyFont="1" applyFill="1" applyBorder="1" applyAlignment="1">
      <alignment horizontal="center" vertical="center" wrapText="1"/>
    </xf>
    <xf numFmtId="9" fontId="31" fillId="0" borderId="0" xfId="0" applyNumberFormat="1" applyFont="1" applyAlignment="1">
      <alignment horizontal="center" vertical="center" wrapText="1"/>
    </xf>
    <xf numFmtId="0" fontId="31" fillId="0" borderId="0" xfId="0" applyFont="1" applyAlignment="1">
      <alignment horizontal="left" vertical="center" wrapText="1"/>
    </xf>
    <xf numFmtId="4" fontId="31" fillId="43" borderId="15" xfId="4" applyNumberFormat="1" applyFont="1" applyFill="1" applyBorder="1" applyAlignment="1">
      <alignment horizontal="center" vertical="center" wrapText="1"/>
    </xf>
    <xf numFmtId="0" fontId="29" fillId="0" borderId="18" xfId="0" applyFont="1" applyBorder="1" applyAlignment="1">
      <alignment horizontal="center" vertical="center"/>
    </xf>
    <xf numFmtId="4" fontId="31" fillId="43" borderId="11" xfId="4" applyNumberFormat="1" applyFont="1" applyFill="1" applyBorder="1" applyAlignment="1">
      <alignment horizontal="center" vertical="center" wrapText="1"/>
    </xf>
    <xf numFmtId="4" fontId="31" fillId="0" borderId="11" xfId="4" applyNumberFormat="1" applyFont="1" applyFill="1" applyBorder="1" applyAlignment="1">
      <alignment horizontal="center"/>
    </xf>
    <xf numFmtId="4" fontId="31" fillId="0" borderId="15" xfId="4" applyNumberFormat="1" applyFont="1" applyBorder="1" applyAlignment="1">
      <alignment horizontal="center"/>
    </xf>
    <xf numFmtId="4" fontId="31" fillId="42" borderId="9" xfId="0" applyNumberFormat="1" applyFont="1" applyFill="1" applyBorder="1" applyAlignment="1">
      <alignment horizontal="center" vertical="center" wrapText="1"/>
    </xf>
    <xf numFmtId="0" fontId="31" fillId="0" borderId="17" xfId="0" applyFont="1" applyBorder="1" applyAlignment="1">
      <alignment horizontal="left" vertical="center" wrapText="1"/>
    </xf>
    <xf numFmtId="0" fontId="0" fillId="0" borderId="17" xfId="0" applyBorder="1" applyAlignment="1">
      <alignment horizontal="left" vertical="center" wrapText="1"/>
    </xf>
    <xf numFmtId="9" fontId="29" fillId="0" borderId="16" xfId="0" applyNumberFormat="1" applyFont="1" applyBorder="1" applyAlignment="1">
      <alignment horizontal="right" vertical="center" wrapText="1"/>
    </xf>
    <xf numFmtId="0" fontId="32" fillId="0" borderId="16" xfId="0" applyFont="1" applyBorder="1" applyAlignment="1">
      <alignment horizontal="left" vertical="center"/>
    </xf>
    <xf numFmtId="0" fontId="31" fillId="0" borderId="18" xfId="54" applyFont="1" applyBorder="1"/>
    <xf numFmtId="9" fontId="31" fillId="0" borderId="18" xfId="0" applyNumberFormat="1" applyFont="1" applyBorder="1" applyAlignment="1">
      <alignment horizontal="center" vertical="center" wrapText="1"/>
    </xf>
    <xf numFmtId="0" fontId="31" fillId="0" borderId="18" xfId="0" applyFont="1" applyBorder="1" applyAlignment="1">
      <alignment horizontal="left" vertical="center" wrapText="1"/>
    </xf>
    <xf numFmtId="0" fontId="35" fillId="2" borderId="0" xfId="0" applyFont="1" applyFill="1" applyAlignment="1">
      <alignment horizontal="left" vertical="center" indent="13"/>
    </xf>
    <xf numFmtId="0" fontId="36" fillId="2" borderId="0" xfId="0" applyFont="1" applyFill="1" applyAlignment="1">
      <alignment horizontal="left" vertical="center" indent="13"/>
    </xf>
    <xf numFmtId="0" fontId="30" fillId="48" borderId="9" xfId="0" applyFont="1" applyFill="1" applyBorder="1" applyAlignment="1">
      <alignment horizontal="center" vertical="center" wrapText="1"/>
    </xf>
    <xf numFmtId="10" fontId="31" fillId="48" borderId="9" xfId="0" applyNumberFormat="1" applyFont="1" applyFill="1" applyBorder="1" applyAlignment="1">
      <alignment horizontal="center" vertical="center" wrapText="1"/>
    </xf>
    <xf numFmtId="0" fontId="31" fillId="48" borderId="9" xfId="0" applyFont="1" applyFill="1" applyBorder="1" applyAlignment="1">
      <alignment horizontal="center" vertical="center" wrapText="1"/>
    </xf>
    <xf numFmtId="4" fontId="31" fillId="48" borderId="9" xfId="0" applyNumberFormat="1" applyFont="1" applyFill="1" applyBorder="1" applyAlignment="1">
      <alignment horizontal="center" vertical="center" wrapText="1"/>
    </xf>
    <xf numFmtId="0" fontId="30" fillId="0" borderId="0" xfId="54" applyFont="1"/>
    <xf numFmtId="0" fontId="33" fillId="0" borderId="0" xfId="0" applyFont="1"/>
    <xf numFmtId="0" fontId="30" fillId="0" borderId="10" xfId="0" applyFont="1" applyBorder="1" applyAlignment="1">
      <alignment horizontal="center" vertical="center" wrapText="1"/>
    </xf>
    <xf numFmtId="0" fontId="31" fillId="0" borderId="10" xfId="0" applyFont="1" applyBorder="1" applyAlignment="1">
      <alignment horizontal="center" vertical="center" wrapText="1"/>
    </xf>
    <xf numFmtId="9" fontId="34" fillId="0" borderId="16" xfId="0" applyNumberFormat="1" applyFont="1" applyBorder="1" applyAlignment="1">
      <alignment horizontal="right" vertical="center" wrapText="1"/>
    </xf>
    <xf numFmtId="0" fontId="30" fillId="0" borderId="17" xfId="0" applyFont="1" applyBorder="1" applyAlignment="1">
      <alignment horizontal="left" vertical="center" wrapText="1"/>
    </xf>
    <xf numFmtId="0" fontId="30" fillId="45" borderId="9" xfId="0" applyFont="1" applyFill="1" applyBorder="1" applyAlignment="1">
      <alignment horizontal="center" vertical="center" wrapText="1"/>
    </xf>
    <xf numFmtId="4" fontId="31" fillId="45" borderId="9" xfId="4" applyNumberFormat="1" applyFont="1" applyFill="1" applyBorder="1" applyAlignment="1">
      <alignment horizontal="center" vertical="center" wrapText="1"/>
    </xf>
    <xf numFmtId="0" fontId="37" fillId="2" borderId="0" xfId="0" applyFont="1" applyFill="1" applyAlignment="1">
      <alignment horizontal="left" vertical="center"/>
    </xf>
    <xf numFmtId="0" fontId="24" fillId="2" borderId="0" xfId="0" applyFont="1" applyFill="1" applyAlignment="1">
      <alignment vertical="center"/>
    </xf>
    <xf numFmtId="0" fontId="30" fillId="0" borderId="9" xfId="0" quotePrefix="1" applyFont="1" applyBorder="1" applyAlignment="1">
      <alignment horizontal="center" vertical="center" wrapText="1"/>
    </xf>
    <xf numFmtId="0" fontId="29" fillId="0" borderId="17" xfId="0" applyFont="1" applyBorder="1" applyAlignment="1">
      <alignment horizontal="center" vertical="center"/>
    </xf>
    <xf numFmtId="4" fontId="31" fillId="0" borderId="10" xfId="0" applyNumberFormat="1" applyFont="1" applyBorder="1" applyAlignment="1">
      <alignment horizontal="center" vertical="center" wrapText="1"/>
    </xf>
    <xf numFmtId="0" fontId="30" fillId="48" borderId="9" xfId="0" quotePrefix="1" applyFont="1" applyFill="1" applyBorder="1" applyAlignment="1">
      <alignment horizontal="center" vertical="center" wrapText="1"/>
    </xf>
    <xf numFmtId="0" fontId="29" fillId="0" borderId="16" xfId="0" applyFont="1" applyBorder="1" applyAlignment="1">
      <alignment horizontal="center" vertical="center"/>
    </xf>
    <xf numFmtId="4" fontId="31" fillId="0" borderId="9" xfId="4" applyNumberFormat="1" applyFont="1" applyFill="1" applyBorder="1" applyAlignment="1">
      <alignment horizontal="center" vertical="center" wrapText="1"/>
    </xf>
    <xf numFmtId="0" fontId="38" fillId="0" borderId="0" xfId="54" applyFont="1"/>
    <xf numFmtId="0" fontId="38" fillId="0" borderId="0" xfId="54" applyFont="1" applyAlignment="1">
      <alignment horizontal="center" vertical="center"/>
    </xf>
    <xf numFmtId="0" fontId="38" fillId="0" borderId="0" xfId="0" applyFont="1" applyAlignment="1">
      <alignment horizontal="center" vertical="center"/>
    </xf>
    <xf numFmtId="0" fontId="38" fillId="47" borderId="22" xfId="0" applyFont="1" applyFill="1" applyBorder="1" applyAlignment="1">
      <alignment horizontal="centerContinuous" vertical="center" wrapText="1"/>
    </xf>
    <xf numFmtId="10" fontId="29" fillId="44" borderId="13" xfId="0" applyNumberFormat="1" applyFont="1" applyFill="1" applyBorder="1" applyAlignment="1">
      <alignment horizontal="center" vertical="center" wrapText="1"/>
    </xf>
    <xf numFmtId="10" fontId="29" fillId="44" borderId="14" xfId="0" applyNumberFormat="1" applyFont="1" applyFill="1" applyBorder="1" applyAlignment="1">
      <alignment horizontal="center" vertical="center" wrapText="1"/>
    </xf>
    <xf numFmtId="4" fontId="31" fillId="44" borderId="10" xfId="0" applyNumberFormat="1" applyFont="1" applyFill="1" applyBorder="1" applyAlignment="1">
      <alignment horizontal="center" vertical="center" wrapText="1"/>
    </xf>
    <xf numFmtId="0" fontId="31" fillId="44" borderId="10" xfId="0" applyFont="1" applyFill="1" applyBorder="1" applyAlignment="1">
      <alignment horizontal="center" vertical="center" wrapText="1"/>
    </xf>
    <xf numFmtId="9" fontId="29" fillId="44" borderId="16" xfId="0" applyNumberFormat="1" applyFont="1" applyFill="1" applyBorder="1" applyAlignment="1">
      <alignment horizontal="right" vertical="center" wrapText="1"/>
    </xf>
    <xf numFmtId="0" fontId="0" fillId="44" borderId="17" xfId="0" applyFill="1" applyBorder="1" applyAlignment="1">
      <alignment horizontal="left" vertical="center" wrapText="1"/>
    </xf>
    <xf numFmtId="10" fontId="29" fillId="44" borderId="9" xfId="0" applyNumberFormat="1" applyFont="1" applyFill="1" applyBorder="1" applyAlignment="1">
      <alignment horizontal="center" vertical="center" wrapText="1"/>
    </xf>
    <xf numFmtId="0" fontId="31" fillId="44" borderId="9" xfId="0" applyFont="1" applyFill="1" applyBorder="1" applyAlignment="1">
      <alignment horizontal="center" vertical="center" wrapText="1"/>
    </xf>
    <xf numFmtId="4" fontId="31" fillId="44" borderId="9" xfId="4" applyNumberFormat="1" applyFont="1" applyFill="1" applyBorder="1" applyAlignment="1">
      <alignment horizontal="center" vertical="center" wrapText="1"/>
    </xf>
    <xf numFmtId="9" fontId="34" fillId="44" borderId="16" xfId="0" applyNumberFormat="1" applyFont="1" applyFill="1" applyBorder="1" applyAlignment="1">
      <alignment horizontal="right" vertical="center" wrapText="1"/>
    </xf>
    <xf numFmtId="0" fontId="30" fillId="44" borderId="17" xfId="0" applyFont="1" applyFill="1" applyBorder="1" applyAlignment="1">
      <alignment horizontal="left" vertical="center" wrapText="1"/>
    </xf>
    <xf numFmtId="0" fontId="39" fillId="2" borderId="0" xfId="0" applyFont="1" applyFill="1" applyAlignment="1">
      <alignment horizontal="left" vertical="center"/>
    </xf>
    <xf numFmtId="0" fontId="40" fillId="2" borderId="0" xfId="0" applyFont="1" applyFill="1" applyAlignment="1">
      <alignment horizontal="left" vertical="center" indent="13"/>
    </xf>
    <xf numFmtId="0" fontId="41" fillId="2" borderId="0" xfId="0" applyFont="1" applyFill="1"/>
    <xf numFmtId="0" fontId="42" fillId="2" borderId="0" xfId="0" applyFont="1" applyFill="1" applyAlignment="1">
      <alignment horizontal="left" vertical="center" indent="13"/>
    </xf>
    <xf numFmtId="0" fontId="43" fillId="2" borderId="0" xfId="0" applyFont="1" applyFill="1" applyAlignment="1">
      <alignment vertical="center"/>
    </xf>
    <xf numFmtId="0" fontId="44" fillId="2" borderId="0" xfId="0" applyFont="1" applyFill="1" applyAlignment="1">
      <alignment vertical="center"/>
    </xf>
    <xf numFmtId="0" fontId="45" fillId="2" borderId="0" xfId="0" applyFont="1" applyFill="1" applyAlignment="1">
      <alignment horizontal="left" indent="2"/>
    </xf>
    <xf numFmtId="0" fontId="46" fillId="2" borderId="0" xfId="0" applyFont="1" applyFill="1"/>
    <xf numFmtId="0" fontId="47" fillId="34" borderId="0" xfId="0" applyFont="1" applyFill="1"/>
    <xf numFmtId="0" fontId="48" fillId="0" borderId="0" xfId="0" applyFont="1"/>
    <xf numFmtId="0" fontId="49" fillId="0" borderId="0" xfId="0" applyFont="1" applyAlignment="1">
      <alignment horizontal="right"/>
    </xf>
    <xf numFmtId="0" fontId="49" fillId="0" borderId="0" xfId="0" applyFont="1" applyAlignment="1">
      <alignment horizontal="left"/>
    </xf>
    <xf numFmtId="0" fontId="49" fillId="0" borderId="23" xfId="0" applyFont="1" applyBorder="1" applyAlignment="1">
      <alignment horizontal="right" vertical="top"/>
    </xf>
    <xf numFmtId="0" fontId="48" fillId="0" borderId="23" xfId="0" applyFont="1" applyBorder="1" applyAlignment="1">
      <alignment vertical="top" wrapText="1"/>
    </xf>
    <xf numFmtId="0" fontId="49" fillId="0" borderId="0" xfId="0" applyFont="1" applyAlignment="1">
      <alignment horizontal="right" vertical="top"/>
    </xf>
    <xf numFmtId="0" fontId="48" fillId="0" borderId="0" xfId="0" applyFont="1" applyAlignment="1">
      <alignment vertical="top" wrapText="1"/>
    </xf>
    <xf numFmtId="0" fontId="48" fillId="0" borderId="23" xfId="0" applyFont="1" applyBorder="1" applyAlignment="1">
      <alignment horizontal="left" vertical="top" wrapText="1"/>
    </xf>
    <xf numFmtId="0" fontId="48" fillId="0" borderId="0" xfId="54" applyFont="1"/>
    <xf numFmtId="0" fontId="50" fillId="2" borderId="0" xfId="0" applyFont="1" applyFill="1" applyAlignment="1">
      <alignment vertical="center"/>
    </xf>
    <xf numFmtId="0" fontId="39" fillId="46" borderId="9" xfId="0" applyFont="1" applyFill="1" applyBorder="1" applyAlignment="1">
      <alignment horizontal="center" vertical="center" wrapText="1"/>
    </xf>
    <xf numFmtId="0" fontId="50" fillId="2" borderId="0" xfId="0" applyFont="1" applyFill="1" applyAlignment="1">
      <alignment horizontal="left" vertical="center" indent="13"/>
    </xf>
    <xf numFmtId="0" fontId="50" fillId="2" borderId="0" xfId="0" applyFont="1" applyFill="1"/>
    <xf numFmtId="0" fontId="51" fillId="2" borderId="0" xfId="0" applyFont="1" applyFill="1" applyAlignment="1">
      <alignment horizontal="left" indent="2"/>
    </xf>
    <xf numFmtId="0" fontId="50" fillId="34" borderId="0" xfId="0" applyFont="1" applyFill="1"/>
    <xf numFmtId="0" fontId="50" fillId="0" borderId="0" xfId="0" applyFont="1"/>
    <xf numFmtId="0" fontId="39" fillId="0" borderId="9" xfId="0" applyFont="1" applyBorder="1" applyAlignment="1">
      <alignment horizontal="center" vertical="center"/>
    </xf>
    <xf numFmtId="0" fontId="39" fillId="41" borderId="9" xfId="0" applyFont="1" applyFill="1" applyBorder="1" applyAlignment="1">
      <alignment horizontal="center" vertical="center" wrapText="1"/>
    </xf>
    <xf numFmtId="0" fontId="50" fillId="0" borderId="9" xfId="0" applyFont="1" applyBorder="1" applyAlignment="1">
      <alignment horizontal="center" vertical="center" wrapText="1"/>
    </xf>
    <xf numFmtId="0" fontId="39" fillId="0" borderId="0" xfId="0" applyFont="1"/>
    <xf numFmtId="0" fontId="39" fillId="0" borderId="9" xfId="0" applyFont="1" applyBorder="1" applyAlignment="1">
      <alignment horizontal="center" vertical="center" wrapText="1"/>
    </xf>
    <xf numFmtId="0" fontId="39" fillId="0" borderId="0" xfId="0" applyFont="1" applyAlignment="1">
      <alignment horizontal="center" vertical="center" wrapText="1"/>
    </xf>
    <xf numFmtId="10" fontId="50" fillId="0" borderId="9" xfId="0" applyNumberFormat="1" applyFont="1" applyBorder="1" applyAlignment="1">
      <alignment horizontal="right" vertical="center" wrapText="1"/>
    </xf>
    <xf numFmtId="10" fontId="50" fillId="0" borderId="0" xfId="0" applyNumberFormat="1" applyFont="1"/>
    <xf numFmtId="0" fontId="50" fillId="0" borderId="9" xfId="0" applyFont="1" applyBorder="1" applyAlignment="1">
      <alignment horizontal="right" vertical="center"/>
    </xf>
    <xf numFmtId="0" fontId="39" fillId="47" borderId="0" xfId="0" applyFont="1" applyFill="1" applyAlignment="1">
      <alignment vertical="center"/>
    </xf>
    <xf numFmtId="0" fontId="39" fillId="47" borderId="0" xfId="0" applyFont="1" applyFill="1" applyAlignment="1">
      <alignment vertical="center" wrapText="1"/>
    </xf>
    <xf numFmtId="0" fontId="39" fillId="47" borderId="21" xfId="54" applyFont="1" applyFill="1" applyBorder="1"/>
    <xf numFmtId="0" fontId="39" fillId="47" borderId="0" xfId="54" applyFont="1" applyFill="1"/>
    <xf numFmtId="0" fontId="50" fillId="0" borderId="15" xfId="54" applyFont="1" applyBorder="1" applyAlignment="1">
      <alignment horizontal="center" vertical="center" wrapText="1"/>
    </xf>
    <xf numFmtId="0" fontId="50" fillId="0" borderId="11" xfId="54" applyFont="1" applyBorder="1" applyAlignment="1">
      <alignment horizontal="center" vertical="center" wrapText="1"/>
    </xf>
    <xf numFmtId="0" fontId="50" fillId="0" borderId="0" xfId="54" applyFont="1"/>
    <xf numFmtId="0" fontId="50" fillId="0" borderId="0" xfId="54" applyFont="1" applyAlignment="1">
      <alignment horizontal="center" vertical="center"/>
    </xf>
    <xf numFmtId="0" fontId="50" fillId="0" borderId="0" xfId="0" applyFont="1" applyAlignment="1">
      <alignment horizontal="center" vertical="center"/>
    </xf>
    <xf numFmtId="0" fontId="39" fillId="0" borderId="0" xfId="54" applyFont="1"/>
    <xf numFmtId="0" fontId="39" fillId="0" borderId="0" xfId="0" applyFont="1" applyAlignment="1">
      <alignment horizontal="center" vertical="center"/>
    </xf>
    <xf numFmtId="0" fontId="39" fillId="0" borderId="9" xfId="54" applyFont="1" applyBorder="1" applyAlignment="1">
      <alignment horizontal="center" vertical="center" wrapText="1"/>
    </xf>
    <xf numFmtId="0" fontId="39" fillId="0" borderId="19" xfId="0" applyFont="1" applyBorder="1" applyAlignment="1">
      <alignment horizontal="center" vertical="center" wrapText="1"/>
    </xf>
    <xf numFmtId="0" fontId="39" fillId="0" borderId="19" xfId="0" applyFont="1" applyBorder="1" applyAlignment="1">
      <alignment horizontal="center" vertical="center"/>
    </xf>
    <xf numFmtId="9" fontId="50" fillId="0" borderId="9" xfId="54" applyNumberFormat="1" applyFont="1" applyBorder="1" applyAlignment="1">
      <alignment horizontal="center" vertical="center"/>
    </xf>
    <xf numFmtId="0" fontId="50" fillId="0" borderId="20" xfId="54" applyFont="1" applyBorder="1" applyAlignment="1">
      <alignment horizontal="center" vertical="center" wrapText="1"/>
    </xf>
    <xf numFmtId="0" fontId="50" fillId="0" borderId="15" xfId="54" applyFont="1" applyBorder="1" applyAlignment="1">
      <alignment horizontal="center" vertical="center"/>
    </xf>
    <xf numFmtId="10" fontId="52" fillId="49" borderId="9" xfId="0" applyNumberFormat="1" applyFont="1" applyFill="1" applyBorder="1" applyAlignment="1" applyProtection="1">
      <alignment horizontal="right" vertical="center" wrapText="1"/>
      <protection locked="0"/>
    </xf>
  </cellXfs>
  <cellStyles count="55">
    <cellStyle name="20% - Accent1" xfId="25" builtinId="30" hidden="1" customBuiltin="1"/>
    <cellStyle name="20% - Accent2" xfId="29" builtinId="34" hidden="1" customBuiltin="1"/>
    <cellStyle name="20% - Accent3" xfId="33" builtinId="38" hidden="1" customBuiltin="1"/>
    <cellStyle name="20% - Accent4" xfId="37" builtinId="42" hidden="1" customBuiltin="1"/>
    <cellStyle name="20% - Accent5" xfId="41" builtinId="46" hidden="1" customBuiltin="1"/>
    <cellStyle name="20% - Accent6" xfId="45" builtinId="50" hidden="1" customBuiltin="1"/>
    <cellStyle name="40% - Accent1" xfId="26" builtinId="31" hidden="1" customBuiltin="1"/>
    <cellStyle name="40% - Accent2" xfId="30" builtinId="35" hidden="1" customBuiltin="1"/>
    <cellStyle name="40% - Accent3" xfId="34" builtinId="39" hidden="1" customBuiltin="1"/>
    <cellStyle name="40% - Accent4" xfId="38" builtinId="43" hidden="1" customBuiltin="1"/>
    <cellStyle name="40% - Accent5" xfId="42" builtinId="47" hidden="1" customBuiltin="1"/>
    <cellStyle name="40% - Accent6" xfId="46" builtinId="51" hidden="1" customBuiltin="1"/>
    <cellStyle name="60% - Accent1" xfId="27" builtinId="32" hidden="1" customBuiltin="1"/>
    <cellStyle name="60% - Accent2" xfId="31" builtinId="36" hidden="1" customBuiltin="1"/>
    <cellStyle name="60% - Accent3" xfId="35" builtinId="40" hidden="1" customBuiltin="1"/>
    <cellStyle name="60% - Accent4" xfId="39" builtinId="44" hidden="1" customBuiltin="1"/>
    <cellStyle name="60% - Accent5" xfId="43" builtinId="48" hidden="1" customBuiltin="1"/>
    <cellStyle name="60% - Accent6" xfId="47" builtinId="52" hidden="1" customBuiltin="1"/>
    <cellStyle name="Accent1" xfId="24" builtinId="29" hidden="1" customBuiltin="1"/>
    <cellStyle name="Accent2" xfId="28" builtinId="33" hidden="1" customBuiltin="1"/>
    <cellStyle name="Accent3" xfId="32" builtinId="37" hidden="1" customBuiltin="1"/>
    <cellStyle name="Accent4" xfId="36" builtinId="41" hidden="1" customBuiltin="1"/>
    <cellStyle name="Accent5" xfId="40" builtinId="45" hidden="1" customBuiltin="1"/>
    <cellStyle name="Accent6" xfId="44" builtinId="49" hidden="1" customBuiltin="1"/>
    <cellStyle name="Bad" xfId="14" builtinId="27" hidden="1" customBuiltin="1"/>
    <cellStyle name="Calculation" xfId="18" builtinId="22" customBuiltin="1"/>
    <cellStyle name="Check Cell" xfId="20" builtinId="23" hidden="1" customBuiltin="1"/>
    <cellStyle name="Comma" xfId="4" builtinId="3" customBuiltin="1"/>
    <cellStyle name="Comma [0]" xfId="5" builtinId="6" hidden="1"/>
    <cellStyle name="Comment" xfId="3" xr:uid="{00000000-0005-0000-0000-00001D000000}"/>
    <cellStyle name="Currency" xfId="6" builtinId="4" customBuiltin="1"/>
    <cellStyle name="Currency [0]" xfId="7" builtinId="7" hidden="1"/>
    <cellStyle name="Explanatory Text" xfId="22" builtinId="53" hidden="1" customBuiltin="1"/>
    <cellStyle name="Followed Hyperlink" xfId="50" builtinId="9" hidden="1"/>
    <cellStyle name="Followed Hyperlink" xfId="52" builtinId="9" customBuiltin="1"/>
    <cellStyle name="Good" xfId="13" builtinId="26" hidden="1" customBuiltin="1"/>
    <cellStyle name="Heading 1" xfId="9" builtinId="16" customBuiltin="1"/>
    <cellStyle name="Heading 2" xfId="10" builtinId="17" customBuiltin="1"/>
    <cellStyle name="Heading 3" xfId="11" builtinId="18" customBuiltin="1"/>
    <cellStyle name="Heading 4" xfId="12" builtinId="19" customBuiltin="1"/>
    <cellStyle name="Hyperlink" xfId="49" builtinId="8" hidden="1"/>
    <cellStyle name="Hyperlink" xfId="51" builtinId="8" customBuiltin="1"/>
    <cellStyle name="Input" xfId="16" builtinId="20" customBuiltin="1"/>
    <cellStyle name="Linked Cell" xfId="19" builtinId="24" hidden="1" customBuiltin="1"/>
    <cellStyle name="MacroResult" xfId="2" xr:uid="{00000000-0005-0000-0000-000028000000}"/>
    <cellStyle name="Neutral" xfId="15" builtinId="28" hidden="1" customBuiltin="1"/>
    <cellStyle name="Normal" xfId="0" builtinId="0" customBuiltin="1"/>
    <cellStyle name="Normal 2" xfId="54" xr:uid="{010D52A0-EBAD-4520-B73A-B1909F2FF932}"/>
    <cellStyle name="Note" xfId="53" builtinId="10" hidden="1"/>
    <cellStyle name="Output" xfId="17" builtinId="21" hidden="1" customBuiltin="1"/>
    <cellStyle name="Section" xfId="1" xr:uid="{00000000-0005-0000-0000-00002D000000}"/>
    <cellStyle name="Title" xfId="8" builtinId="15" customBuiltin="1"/>
    <cellStyle name="Total" xfId="23" builtinId="25" hidden="1" customBuiltin="1"/>
    <cellStyle name="Warning Text" xfId="21" builtinId="11" hidden="1" customBuiltin="1"/>
    <cellStyle name="þ o" xfId="48" xr:uid="{00000000-0005-0000-0000-00002E000000}"/>
  </cellStyles>
  <dxfs count="639">
    <dxf>
      <fill>
        <patternFill patternType="darkUp">
          <fgColor theme="2"/>
          <bgColor theme="0" tint="-0.24994659260841701"/>
        </patternFill>
      </fill>
    </dxf>
    <dxf>
      <fill>
        <patternFill>
          <bgColor theme="6" tint="0.79998168889431442"/>
        </patternFill>
      </fill>
    </dxf>
    <dxf>
      <fill>
        <patternFill>
          <bgColor theme="4" tint="0.59996337778862885"/>
        </patternFill>
      </fill>
    </dxf>
    <dxf>
      <fill>
        <patternFill>
          <bgColor theme="5" tint="0.39994506668294322"/>
        </patternFill>
      </fill>
    </dxf>
    <dxf>
      <font>
        <color theme="0"/>
      </font>
      <fill>
        <patternFill>
          <bgColor theme="6"/>
        </patternFill>
      </fill>
    </dxf>
    <dxf>
      <fill>
        <patternFill>
          <bgColor theme="8" tint="0.79998168889431442"/>
        </patternFill>
      </fill>
    </dxf>
    <dxf>
      <font>
        <color theme="0"/>
      </font>
      <fill>
        <patternFill>
          <bgColor theme="5" tint="-0.499984740745262"/>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dxf>
    <dxf>
      <font>
        <color rgb="FF00FF00"/>
      </font>
      <fill>
        <patternFill>
          <fgColor indexed="64"/>
          <bgColor rgb="FF00FF00"/>
        </patternFill>
      </fill>
    </dxf>
    <dxf>
      <fill>
        <patternFill patternType="none">
          <bgColor auto="1"/>
        </patternFill>
      </fill>
    </dxf>
    <dxf>
      <font>
        <color theme="0"/>
      </font>
    </dxf>
    <dxf>
      <fill>
        <patternFill>
          <bgColor rgb="FF74C476"/>
        </patternFill>
      </fill>
    </dxf>
    <dxf>
      <fill>
        <patternFill>
          <bgColor rgb="FFBAE4B3"/>
        </patternFill>
      </fill>
    </dxf>
    <dxf>
      <font>
        <color theme="0"/>
      </font>
      <fill>
        <patternFill>
          <bgColor rgb="FF238B45"/>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BAE4B3"/>
        </patternFill>
      </fill>
    </dxf>
    <dxf>
      <font>
        <color theme="0"/>
      </font>
      <fill>
        <patternFill>
          <bgColor rgb="FF238B45"/>
        </patternFill>
      </fill>
    </dxf>
    <dxf>
      <fill>
        <patternFill>
          <bgColor rgb="FF74C476"/>
        </patternFill>
      </fill>
    </dxf>
    <dxf>
      <fill>
        <patternFill>
          <bgColor rgb="FFEDF8E9"/>
        </patternFill>
      </fill>
    </dxf>
    <dxf>
      <font>
        <color theme="0"/>
      </font>
      <fill>
        <patternFill>
          <bgColor rgb="FF002060"/>
        </patternFill>
      </fill>
    </dxf>
    <dxf>
      <font>
        <color theme="0"/>
      </font>
      <fill>
        <patternFill>
          <bgColor rgb="FF002060"/>
        </patternFill>
      </fill>
    </dxf>
    <dxf>
      <font>
        <color theme="0"/>
      </font>
      <fill>
        <patternFill>
          <bgColor rgb="FF238B45"/>
        </patternFill>
      </fill>
    </dxf>
    <dxf>
      <fill>
        <patternFill>
          <bgColor rgb="FFBAE4B3"/>
        </patternFill>
      </fill>
    </dxf>
    <dxf>
      <fill>
        <patternFill>
          <bgColor rgb="FFEDF8E9"/>
        </patternFill>
      </fill>
    </dxf>
    <dxf>
      <fill>
        <patternFill>
          <bgColor rgb="FF74C476"/>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ont>
        <color theme="0"/>
      </font>
      <fill>
        <patternFill>
          <bgColor rgb="FF238B45"/>
        </patternFill>
      </fill>
    </dxf>
    <dxf>
      <fill>
        <patternFill>
          <bgColor rgb="FF74C476"/>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ont>
        <color theme="0"/>
      </font>
      <fill>
        <patternFill>
          <bgColor rgb="FF238B45"/>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EDF8E9"/>
        </patternFill>
      </fill>
    </dxf>
    <dxf>
      <font>
        <color theme="0"/>
      </font>
      <fill>
        <patternFill>
          <bgColor rgb="FF002060"/>
        </patternFill>
      </fill>
    </dxf>
    <dxf>
      <fill>
        <patternFill>
          <bgColor rgb="FF74C476"/>
        </patternFill>
      </fill>
    </dxf>
    <dxf>
      <fill>
        <patternFill>
          <bgColor rgb="FFBAE4B3"/>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BAE4B3"/>
        </patternFill>
      </fill>
    </dxf>
    <dxf>
      <fill>
        <patternFill>
          <bgColor rgb="FF74C476"/>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ont>
        <color theme="0"/>
      </font>
      <fill>
        <patternFill>
          <bgColor rgb="FF238B45"/>
        </patternFill>
      </fill>
    </dxf>
    <dxf>
      <font>
        <color theme="0"/>
      </font>
      <fill>
        <patternFill>
          <bgColor rgb="FF002060"/>
        </patternFill>
      </fill>
    </dxf>
    <dxf>
      <fill>
        <patternFill>
          <bgColor rgb="FF74C476"/>
        </patternFill>
      </fill>
    </dxf>
    <dxf>
      <fill>
        <patternFill>
          <bgColor rgb="FFBAE4B3"/>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BAE4B3"/>
        </patternFill>
      </fill>
    </dxf>
    <dxf>
      <fill>
        <patternFill>
          <bgColor rgb="FF74C476"/>
        </patternFill>
      </fill>
    </dxf>
    <dxf>
      <font>
        <color theme="0"/>
      </font>
      <fill>
        <patternFill>
          <bgColor rgb="FF238B45"/>
        </patternFill>
      </fill>
    </dxf>
    <dxf>
      <fill>
        <patternFill>
          <bgColor rgb="FFEDF8E9"/>
        </patternFill>
      </fill>
    </dxf>
    <dxf>
      <font>
        <color theme="0"/>
      </font>
      <fill>
        <patternFill>
          <bgColor rgb="FF002060"/>
        </patternFill>
      </fill>
    </dxf>
    <dxf>
      <fill>
        <patternFill>
          <bgColor rgb="FFBAE4B3"/>
        </patternFill>
      </fill>
    </dxf>
    <dxf>
      <font>
        <color theme="0"/>
      </font>
      <fill>
        <patternFill>
          <bgColor rgb="FF238B45"/>
        </patternFill>
      </fill>
    </dxf>
    <dxf>
      <fill>
        <patternFill>
          <bgColor rgb="FFEDF8E9"/>
        </patternFill>
      </fill>
    </dxf>
    <dxf>
      <font>
        <color theme="0"/>
      </font>
      <fill>
        <patternFill>
          <bgColor rgb="FF002060"/>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EDF8E9"/>
        </patternFill>
      </fill>
    </dxf>
    <dxf>
      <fill>
        <patternFill>
          <bgColor rgb="FFBAE4B3"/>
        </patternFill>
      </fill>
    </dxf>
    <dxf>
      <fill>
        <patternFill>
          <bgColor rgb="FF74C476"/>
        </patternFill>
      </fill>
    </dxf>
    <dxf>
      <font>
        <color theme="0"/>
      </font>
      <fill>
        <patternFill>
          <bgColor rgb="FF002060"/>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theme="0" tint="-0.24994659260841701"/>
        </patternFill>
      </fill>
    </dxf>
    <dxf>
      <fill>
        <patternFill>
          <bgColor theme="4"/>
        </patternFill>
      </fill>
    </dxf>
    <dxf>
      <fill>
        <patternFill>
          <bgColor rgb="FFFFC000"/>
        </patternFill>
      </fill>
    </dxf>
    <dxf>
      <fill>
        <patternFill>
          <bgColor rgb="FF92D050"/>
        </patternFill>
      </fill>
    </dxf>
    <dxf>
      <fill>
        <patternFill>
          <bgColor rgb="FF00B050"/>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dxf>
    <dxf>
      <font>
        <color theme="0"/>
      </font>
    </dxf>
    <dxf>
      <font>
        <color rgb="FF00FF00"/>
      </font>
      <fill>
        <patternFill>
          <fgColor indexed="64"/>
          <bgColor rgb="FF00FF00"/>
        </patternFill>
      </fill>
    </dxf>
    <dxf>
      <fill>
        <patternFill patternType="none">
          <bgColor auto="1"/>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002060"/>
        </patternFill>
      </fill>
    </dxf>
    <dxf>
      <fill>
        <patternFill>
          <bgColor rgb="FFEDF8E9"/>
        </patternFill>
      </fill>
    </dxf>
    <dxf>
      <fill>
        <patternFill>
          <bgColor rgb="FF74C476"/>
        </patternFill>
      </fill>
    </dxf>
    <dxf>
      <font>
        <color theme="0"/>
      </font>
      <fill>
        <patternFill>
          <bgColor rgb="FF238B45"/>
        </patternFill>
      </fill>
    </dxf>
    <dxf>
      <fill>
        <patternFill>
          <bgColor rgb="FFBAE4B3"/>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EDF8E9"/>
        </patternFill>
      </fill>
    </dxf>
    <dxf>
      <fill>
        <patternFill>
          <bgColor rgb="FFBAE4B3"/>
        </patternFill>
      </fill>
    </dxf>
    <dxf>
      <fill>
        <patternFill>
          <bgColor rgb="FFEDF8E9"/>
        </patternFill>
      </fill>
    </dxf>
    <dxf>
      <font>
        <color theme="0"/>
      </font>
      <fill>
        <patternFill>
          <bgColor rgb="FF002060"/>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ont>
        <color theme="0"/>
      </font>
      <fill>
        <patternFill>
          <bgColor rgb="FF002060"/>
        </patternFill>
      </fill>
    </dxf>
    <dxf>
      <fill>
        <patternFill>
          <bgColor rgb="FFBAE4B3"/>
        </patternFill>
      </fill>
    </dxf>
    <dxf>
      <fill>
        <patternFill>
          <bgColor rgb="FFEDF8E9"/>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74C476"/>
        </patternFill>
      </fill>
    </dxf>
    <dxf>
      <fill>
        <patternFill>
          <bgColor rgb="FFBAE4B3"/>
        </patternFill>
      </fill>
    </dxf>
    <dxf>
      <fill>
        <patternFill>
          <bgColor rgb="FF74C476"/>
        </patternFill>
      </fill>
    </dxf>
    <dxf>
      <fill>
        <patternFill>
          <bgColor rgb="FFBAE4B3"/>
        </patternFill>
      </fill>
    </dxf>
    <dxf>
      <font>
        <color theme="0"/>
      </font>
      <fill>
        <patternFill>
          <bgColor rgb="FF238B45"/>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ill>
        <patternFill>
          <bgColor rgb="FFBAE4B3"/>
        </patternFill>
      </fill>
    </dxf>
    <dxf>
      <fill>
        <patternFill>
          <bgColor rgb="FF74C476"/>
        </patternFill>
      </fill>
    </dxf>
    <dxf>
      <font>
        <color theme="0"/>
      </font>
      <fill>
        <patternFill>
          <bgColor rgb="FF238B45"/>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002060"/>
        </patternFill>
      </fill>
    </dxf>
    <dxf>
      <fill>
        <patternFill>
          <bgColor rgb="FFEDF8E9"/>
        </patternFill>
      </fill>
    </dxf>
    <dxf>
      <fill>
        <patternFill>
          <bgColor rgb="FFBAE4B3"/>
        </patternFill>
      </fill>
    </dxf>
    <dxf>
      <font>
        <color theme="0"/>
      </font>
      <fill>
        <patternFill>
          <bgColor rgb="FF238B45"/>
        </patternFill>
      </fill>
    </dxf>
    <dxf>
      <fill>
        <patternFill>
          <bgColor rgb="FF74C476"/>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002060"/>
        </patternFill>
      </fill>
    </dxf>
    <dxf>
      <fill>
        <patternFill>
          <bgColor rgb="FFEDF8E9"/>
        </patternFill>
      </fill>
    </dxf>
    <dxf>
      <fill>
        <patternFill>
          <bgColor rgb="FF74C476"/>
        </patternFill>
      </fill>
    </dxf>
    <dxf>
      <font>
        <color theme="0"/>
      </font>
      <fill>
        <patternFill>
          <bgColor rgb="FF238B45"/>
        </patternFill>
      </fill>
    </dxf>
    <dxf>
      <fill>
        <patternFill>
          <bgColor rgb="FFBAE4B3"/>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74C476"/>
        </patternFill>
      </fill>
    </dxf>
    <dxf>
      <fill>
        <patternFill>
          <bgColor rgb="FFBAE4B3"/>
        </patternFill>
      </fill>
    </dxf>
    <dxf>
      <font>
        <color theme="0"/>
      </font>
      <fill>
        <patternFill>
          <bgColor rgb="FF238B45"/>
        </patternFill>
      </fill>
    </dxf>
    <dxf>
      <font>
        <color theme="0"/>
      </font>
      <fill>
        <patternFill>
          <bgColor rgb="FF238B45"/>
        </patternFill>
      </fill>
    </dxf>
    <dxf>
      <font>
        <color theme="0"/>
      </font>
      <fill>
        <patternFill>
          <bgColor rgb="FF002060"/>
        </patternFill>
      </fill>
    </dxf>
    <dxf>
      <fill>
        <patternFill>
          <bgColor rgb="FF74C476"/>
        </patternFill>
      </fill>
    </dxf>
    <dxf>
      <fill>
        <patternFill>
          <bgColor rgb="FFBAE4B3"/>
        </patternFill>
      </fill>
    </dxf>
    <dxf>
      <fill>
        <patternFill>
          <bgColor rgb="FFEDF8E9"/>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ont>
        <color theme="0"/>
      </font>
      <fill>
        <patternFill>
          <bgColor rgb="FF238B45"/>
        </patternFill>
      </fill>
    </dxf>
    <dxf>
      <fill>
        <patternFill>
          <bgColor rgb="FFBAE4B3"/>
        </patternFill>
      </fill>
    </dxf>
    <dxf>
      <fill>
        <patternFill>
          <bgColor rgb="FF74C476"/>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74C476"/>
        </patternFill>
      </fill>
    </dxf>
    <dxf>
      <font>
        <color theme="0"/>
      </font>
      <fill>
        <patternFill>
          <bgColor rgb="FF238B45"/>
        </patternFill>
      </fill>
    </dxf>
    <dxf>
      <fill>
        <patternFill>
          <bgColor rgb="FFEDF8E9"/>
        </patternFill>
      </fill>
    </dxf>
    <dxf>
      <font>
        <color theme="0"/>
      </font>
      <fill>
        <patternFill>
          <bgColor rgb="FF002060"/>
        </patternFill>
      </fill>
    </dxf>
    <dxf>
      <fill>
        <patternFill>
          <bgColor rgb="FFBAE4B3"/>
        </patternFill>
      </fill>
    </dxf>
    <dxf>
      <font>
        <color theme="0"/>
      </font>
      <fill>
        <patternFill>
          <bgColor rgb="FF238B45"/>
        </patternFill>
      </fill>
    </dxf>
    <dxf>
      <fill>
        <patternFill>
          <bgColor rgb="FFBAE4B3"/>
        </patternFill>
      </fill>
    </dxf>
    <dxf>
      <font>
        <color theme="0"/>
      </font>
      <fill>
        <patternFill>
          <bgColor rgb="FF002060"/>
        </patternFill>
      </fill>
    </dxf>
    <dxf>
      <fill>
        <patternFill>
          <bgColor rgb="FFEDF8E9"/>
        </patternFill>
      </fill>
    </dxf>
    <dxf>
      <fill>
        <patternFill>
          <bgColor rgb="FF74C476"/>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ont>
        <color theme="0"/>
      </font>
      <fill>
        <patternFill>
          <bgColor rgb="FF002060"/>
        </patternFill>
      </fill>
    </dxf>
    <dxf>
      <fill>
        <patternFill>
          <bgColor rgb="FFEDF8E9"/>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EDF8E9"/>
        </patternFill>
      </fill>
    </dxf>
    <dxf>
      <fill>
        <patternFill>
          <bgColor rgb="FFBAE4B3"/>
        </patternFill>
      </fill>
    </dxf>
    <dxf>
      <font>
        <color theme="0"/>
      </font>
      <fill>
        <patternFill>
          <bgColor rgb="FF238B45"/>
        </patternFill>
      </fill>
    </dxf>
    <dxf>
      <fill>
        <patternFill>
          <bgColor rgb="FF74C476"/>
        </patternFill>
      </fill>
    </dxf>
    <dxf>
      <font>
        <color theme="0"/>
      </font>
      <fill>
        <patternFill>
          <bgColor rgb="FF002060"/>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238B45"/>
        </patternFill>
      </fill>
    </dxf>
    <dxf>
      <font>
        <color theme="0"/>
      </font>
      <fill>
        <patternFill>
          <bgColor rgb="FF002060"/>
        </patternFill>
      </fill>
    </dxf>
    <dxf>
      <fill>
        <patternFill>
          <bgColor rgb="FFBAE4B3"/>
        </patternFill>
      </fill>
    </dxf>
    <dxf>
      <fill>
        <patternFill>
          <bgColor rgb="FFEDF8E9"/>
        </patternFill>
      </fill>
    </dxf>
    <dxf>
      <fill>
        <patternFill>
          <bgColor rgb="FF74C476"/>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BAE4B3"/>
        </patternFill>
      </fill>
    </dxf>
    <dxf>
      <fill>
        <patternFill>
          <bgColor rgb="FF74C476"/>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ont>
        <color theme="0"/>
      </font>
      <fill>
        <patternFill>
          <bgColor rgb="FF238B45"/>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ont>
        <color theme="0"/>
      </font>
      <fill>
        <patternFill>
          <bgColor rgb="FF002060"/>
        </patternFill>
      </fill>
    </dxf>
    <dxf>
      <fill>
        <patternFill>
          <bgColor rgb="FFBAE4B3"/>
        </patternFill>
      </fill>
    </dxf>
    <dxf>
      <fill>
        <patternFill>
          <bgColor rgb="FF74C476"/>
        </patternFill>
      </fill>
    </dxf>
    <dxf>
      <fill>
        <patternFill>
          <bgColor rgb="FFEDF8E9"/>
        </patternFill>
      </fill>
    </dxf>
    <dxf>
      <font>
        <color theme="0"/>
      </font>
      <fill>
        <patternFill>
          <bgColor rgb="FF238B45"/>
        </patternFill>
      </fill>
    </dxf>
    <dxf>
      <fill>
        <patternFill>
          <bgColor rgb="FF00B050"/>
        </patternFill>
      </fill>
    </dxf>
    <dxf>
      <fill>
        <patternFill>
          <bgColor rgb="FF92D050"/>
        </patternFill>
      </fill>
    </dxf>
    <dxf>
      <fill>
        <patternFill>
          <bgColor rgb="FFFFC000"/>
        </patternFill>
      </fill>
    </dxf>
    <dxf>
      <fill>
        <patternFill>
          <bgColor theme="4"/>
        </patternFill>
      </fill>
    </dxf>
    <dxf>
      <fill>
        <patternFill>
          <bgColor theme="0" tint="-0.24994659260841701"/>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74C476"/>
        </patternFill>
      </fill>
    </dxf>
    <dxf>
      <font>
        <color theme="0"/>
      </font>
      <fill>
        <patternFill>
          <bgColor rgb="FF238B45"/>
        </patternFill>
      </fill>
    </dxf>
    <dxf>
      <fill>
        <patternFill>
          <bgColor rgb="FFEDF8E9"/>
        </patternFill>
      </fill>
    </dxf>
    <dxf>
      <font>
        <color theme="0"/>
      </font>
      <fill>
        <patternFill>
          <bgColor rgb="FF002060"/>
        </patternFill>
      </fill>
    </dxf>
    <dxf>
      <fill>
        <patternFill>
          <bgColor rgb="FFBAE4B3"/>
        </patternFill>
      </fill>
    </dxf>
    <dxf>
      <font>
        <color theme="0"/>
      </font>
    </dxf>
    <dxf>
      <font>
        <color theme="0"/>
      </font>
    </dxf>
    <dxf>
      <fill>
        <patternFill patternType="none">
          <bgColor auto="1"/>
        </patternFill>
      </fill>
    </dxf>
    <dxf>
      <font>
        <color rgb="FF00FF00"/>
      </font>
      <fill>
        <patternFill>
          <fgColor indexed="64"/>
          <bgColor rgb="FF00FF00"/>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ont>
        <color theme="0"/>
      </font>
      <fill>
        <patternFill>
          <bgColor rgb="FF002060"/>
        </patternFill>
      </fill>
    </dxf>
    <dxf>
      <fill>
        <patternFill>
          <bgColor rgb="FFEDF8E9"/>
        </patternFill>
      </fill>
    </dxf>
    <dxf>
      <fill>
        <patternFill>
          <bgColor rgb="FFBAE4B3"/>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BAE4B3"/>
        </patternFill>
      </fill>
    </dxf>
    <dxf>
      <fill>
        <patternFill>
          <bgColor rgb="FF74C476"/>
        </patternFill>
      </fill>
    </dxf>
    <dxf>
      <font>
        <color theme="0"/>
      </font>
      <fill>
        <patternFill>
          <bgColor rgb="FF238B45"/>
        </patternFill>
      </fill>
    </dxf>
    <dxf>
      <fill>
        <patternFill>
          <bgColor rgb="FFEDF8E9"/>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BAE4B3"/>
        </patternFill>
      </fill>
    </dxf>
    <dxf>
      <fill>
        <patternFill>
          <bgColor rgb="FF74C476"/>
        </patternFill>
      </fill>
    </dxf>
    <dxf>
      <font>
        <color theme="0"/>
      </font>
      <fill>
        <patternFill>
          <bgColor rgb="FF238B45"/>
        </patternFill>
      </fill>
    </dxf>
    <dxf>
      <fill>
        <patternFill>
          <bgColor rgb="FFEDF8E9"/>
        </patternFill>
      </fill>
    </dxf>
    <dxf>
      <font>
        <color theme="0"/>
      </font>
      <fill>
        <patternFill>
          <bgColor rgb="FF002060"/>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ill>
        <patternFill>
          <bgColor rgb="FF74C476"/>
        </patternFill>
      </fill>
    </dxf>
    <dxf>
      <fill>
        <patternFill>
          <bgColor rgb="FFBAE4B3"/>
        </patternFill>
      </fill>
    </dxf>
    <dxf>
      <font>
        <color theme="0"/>
      </font>
      <fill>
        <patternFill>
          <bgColor rgb="FF002060"/>
        </patternFill>
      </fill>
    </dxf>
    <dxf>
      <font>
        <color theme="0"/>
      </font>
      <fill>
        <patternFill>
          <bgColor rgb="FF238B45"/>
        </patternFill>
      </fill>
    </dxf>
    <dxf>
      <fill>
        <patternFill>
          <bgColor rgb="FFEDF8E9"/>
        </patternFill>
      </fill>
    </dxf>
    <dxf>
      <fill>
        <patternFill>
          <bgColor rgb="FFEDF8E9"/>
        </patternFill>
      </fill>
    </dxf>
    <dxf>
      <font>
        <color theme="0"/>
      </font>
      <fill>
        <patternFill>
          <bgColor rgb="FF002060"/>
        </patternFill>
      </fill>
    </dxf>
    <dxf>
      <fill>
        <patternFill>
          <bgColor rgb="FFBAE4B3"/>
        </patternFill>
      </fill>
    </dxf>
    <dxf>
      <fill>
        <patternFill>
          <bgColor rgb="FF74C476"/>
        </patternFill>
      </fill>
    </dxf>
    <dxf>
      <font>
        <color theme="0"/>
      </font>
      <fill>
        <patternFill>
          <bgColor rgb="FF238B45"/>
        </patternFill>
      </fill>
    </dxf>
    <dxf>
      <fill>
        <patternFill>
          <bgColor rgb="FF00B050"/>
        </patternFill>
      </fill>
    </dxf>
    <dxf>
      <fill>
        <patternFill>
          <bgColor theme="0" tint="-0.24994659260841701"/>
        </patternFill>
      </fill>
    </dxf>
    <dxf>
      <fill>
        <patternFill>
          <bgColor theme="4"/>
        </patternFill>
      </fill>
    </dxf>
    <dxf>
      <fill>
        <patternFill>
          <bgColor rgb="FFFFC000"/>
        </patternFill>
      </fill>
    </dxf>
    <dxf>
      <fill>
        <patternFill>
          <bgColor rgb="FF92D050"/>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ont>
        <color theme="0"/>
      </font>
      <fill>
        <patternFill>
          <bgColor rgb="FF238B45"/>
        </patternFill>
      </fill>
    </dxf>
    <dxf>
      <font>
        <color theme="0"/>
      </font>
      <fill>
        <patternFill>
          <bgColor rgb="FF002060"/>
        </patternFill>
      </fill>
    </dxf>
    <dxf>
      <fill>
        <patternFill>
          <bgColor rgb="FFEDF8E9"/>
        </patternFill>
      </fill>
    </dxf>
    <dxf>
      <fill>
        <patternFill>
          <bgColor rgb="FFBAE4B3"/>
        </patternFill>
      </fill>
    </dxf>
    <dxf>
      <fill>
        <patternFill>
          <bgColor rgb="FF74C476"/>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dxf>
    <dxf>
      <font>
        <color theme="0"/>
      </font>
    </dxf>
    <dxf>
      <font>
        <color rgb="FF00FF00"/>
      </font>
      <fill>
        <patternFill>
          <fgColor indexed="64"/>
          <bgColor rgb="FF00FF00"/>
        </patternFill>
      </fill>
    </dxf>
    <dxf>
      <fill>
        <patternFill patternType="none">
          <bgColor auto="1"/>
        </patternFill>
      </fill>
    </dxf>
    <dxf>
      <fill>
        <patternFill>
          <bgColor theme="6" tint="0.59996337778862885"/>
        </patternFill>
      </fill>
    </dxf>
    <dxf>
      <font>
        <color theme="0"/>
      </font>
    </dxf>
    <dxf>
      <font>
        <color theme="0"/>
      </font>
    </dxf>
    <dxf>
      <font>
        <color rgb="FF00FF00"/>
      </font>
      <fill>
        <patternFill>
          <fgColor indexed="64"/>
          <bgColor rgb="FF00FF00"/>
        </patternFill>
      </fill>
    </dxf>
    <dxf>
      <fill>
        <patternFill patternType="none">
          <bgColor auto="1"/>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dxf>
    <dxf>
      <font>
        <color theme="0"/>
      </font>
    </dxf>
    <dxf>
      <font>
        <color rgb="FF00FF00"/>
      </font>
      <fill>
        <patternFill>
          <fgColor indexed="64"/>
          <bgColor rgb="FF00FF00"/>
        </patternFill>
      </fill>
    </dxf>
    <dxf>
      <fill>
        <patternFill patternType="none">
          <bgColor auto="1"/>
        </patternFill>
      </fill>
    </dxf>
    <dxf>
      <font>
        <color theme="0"/>
      </font>
      <fill>
        <patternFill>
          <bgColor rgb="FF238B45"/>
        </patternFill>
      </fill>
    </dxf>
    <dxf>
      <fill>
        <patternFill>
          <bgColor rgb="FF74C476"/>
        </patternFill>
      </fill>
    </dxf>
    <dxf>
      <fill>
        <patternFill>
          <bgColor rgb="FFBAE4B3"/>
        </patternFill>
      </fill>
    </dxf>
    <dxf>
      <fill>
        <patternFill>
          <bgColor rgb="FFEDF8E9"/>
        </patternFill>
      </fill>
    </dxf>
    <dxf>
      <font>
        <color theme="0"/>
      </font>
      <fill>
        <patternFill>
          <bgColor rgb="FF002060"/>
        </patternFill>
      </fill>
    </dxf>
    <dxf>
      <font>
        <color theme="0"/>
      </font>
    </dxf>
    <dxf>
      <font>
        <color theme="0"/>
      </font>
    </dxf>
    <dxf>
      <font>
        <color rgb="FF00FF00"/>
      </font>
      <fill>
        <patternFill>
          <fgColor indexed="64"/>
          <bgColor rgb="FF00FF00"/>
        </patternFill>
      </fill>
    </dxf>
    <dxf>
      <fill>
        <patternFill patternType="none">
          <bgColor auto="1"/>
        </patternFill>
      </fill>
    </dxf>
    <dxf>
      <font>
        <color theme="0"/>
      </font>
    </dxf>
    <dxf>
      <font>
        <color theme="0"/>
      </font>
    </dxf>
    <dxf>
      <font>
        <color rgb="FF00FF00"/>
      </font>
      <fill>
        <patternFill>
          <fgColor indexed="64"/>
          <bgColor rgb="FF00FF00"/>
        </patternFill>
      </fill>
    </dxf>
    <dxf>
      <fill>
        <patternFill patternType="none">
          <bgColor auto="1"/>
        </patternFill>
      </fill>
    </dxf>
    <dxf>
      <font>
        <color theme="0"/>
      </font>
    </dxf>
    <dxf>
      <font>
        <color theme="0"/>
      </font>
    </dxf>
    <dxf>
      <font>
        <color rgb="FF00FF00"/>
      </font>
      <fill>
        <patternFill>
          <fgColor indexed="64"/>
          <bgColor rgb="FF00FF00"/>
        </patternFill>
      </fill>
    </dxf>
    <dxf>
      <fill>
        <patternFill patternType="none">
          <bgColor auto="1"/>
        </patternFill>
      </fill>
    </dxf>
  </dxfs>
  <tableStyles count="0" defaultTableStyle="TableStyleMedium2" defaultPivotStyle="PivotStyleLight16"/>
  <colors>
    <mruColors>
      <color rgb="FF3454DB"/>
      <color rgb="FFE15834"/>
      <color rgb="FF333E48"/>
      <color rgb="FFB2B2B2"/>
      <color rgb="FF0033CC"/>
      <color rgb="FF080808"/>
      <color rgb="FFEDF8E9"/>
      <color rgb="FFC9C9C9"/>
      <color rgb="FFDDDDDD"/>
      <color rgb="FFBAE4B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63500</xdr:colOff>
      <xdr:row>0</xdr:row>
      <xdr:rowOff>518583</xdr:rowOff>
    </xdr:from>
    <xdr:to>
      <xdr:col>5</xdr:col>
      <xdr:colOff>655931</xdr:colOff>
      <xdr:row>2</xdr:row>
      <xdr:rowOff>196788</xdr:rowOff>
    </xdr:to>
    <xdr:pic>
      <xdr:nvPicPr>
        <xdr:cNvPr id="2" name="Picture 1">
          <a:extLst>
            <a:ext uri="{FF2B5EF4-FFF2-40B4-BE49-F238E27FC236}">
              <a16:creationId xmlns:a16="http://schemas.microsoft.com/office/drawing/2014/main" id="{17D1B432-7B69-4613-8063-5F6ADFC962A2}"/>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63500" y="518583"/>
          <a:ext cx="1830681" cy="535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63500</xdr:colOff>
      <xdr:row>0</xdr:row>
      <xdr:rowOff>518583</xdr:rowOff>
    </xdr:from>
    <xdr:to>
      <xdr:col>5</xdr:col>
      <xdr:colOff>655931</xdr:colOff>
      <xdr:row>2</xdr:row>
      <xdr:rowOff>196788</xdr:rowOff>
    </xdr:to>
    <xdr:pic>
      <xdr:nvPicPr>
        <xdr:cNvPr id="2" name="Picture 1">
          <a:extLst>
            <a:ext uri="{FF2B5EF4-FFF2-40B4-BE49-F238E27FC236}">
              <a16:creationId xmlns:a16="http://schemas.microsoft.com/office/drawing/2014/main" id="{ACBE2057-9ABA-4FB7-937B-CDDAED330F4D}"/>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63500" y="518583"/>
          <a:ext cx="1830681" cy="535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518583</xdr:rowOff>
    </xdr:from>
    <xdr:to>
      <xdr:col>5</xdr:col>
      <xdr:colOff>630531</xdr:colOff>
      <xdr:row>2</xdr:row>
      <xdr:rowOff>196788</xdr:rowOff>
    </xdr:to>
    <xdr:pic>
      <xdr:nvPicPr>
        <xdr:cNvPr id="4" name="Picture 3">
          <a:extLst>
            <a:ext uri="{FF2B5EF4-FFF2-40B4-BE49-F238E27FC236}">
              <a16:creationId xmlns:a16="http://schemas.microsoft.com/office/drawing/2014/main" id="{80029EF7-51FF-4DCC-ABA7-87584E67935C}"/>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63500" y="518583"/>
          <a:ext cx="1830681" cy="535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63500</xdr:colOff>
      <xdr:row>0</xdr:row>
      <xdr:rowOff>518583</xdr:rowOff>
    </xdr:from>
    <xdr:to>
      <xdr:col>5</xdr:col>
      <xdr:colOff>630531</xdr:colOff>
      <xdr:row>3</xdr:row>
      <xdr:rowOff>25338</xdr:rowOff>
    </xdr:to>
    <xdr:pic>
      <xdr:nvPicPr>
        <xdr:cNvPr id="2" name="Picture 1">
          <a:extLst>
            <a:ext uri="{FF2B5EF4-FFF2-40B4-BE49-F238E27FC236}">
              <a16:creationId xmlns:a16="http://schemas.microsoft.com/office/drawing/2014/main" id="{73E04BF0-FAB9-4819-88B0-18EFCE180244}"/>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63500" y="518583"/>
          <a:ext cx="1830681" cy="535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63500</xdr:colOff>
      <xdr:row>0</xdr:row>
      <xdr:rowOff>518583</xdr:rowOff>
    </xdr:from>
    <xdr:to>
      <xdr:col>5</xdr:col>
      <xdr:colOff>655931</xdr:colOff>
      <xdr:row>3</xdr:row>
      <xdr:rowOff>25338</xdr:rowOff>
    </xdr:to>
    <xdr:pic>
      <xdr:nvPicPr>
        <xdr:cNvPr id="3" name="Picture 2">
          <a:extLst>
            <a:ext uri="{FF2B5EF4-FFF2-40B4-BE49-F238E27FC236}">
              <a16:creationId xmlns:a16="http://schemas.microsoft.com/office/drawing/2014/main" id="{8714F5A9-F148-4D58-B9A0-69FAF8628E5A}"/>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63500" y="518583"/>
          <a:ext cx="1830681" cy="535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63500</xdr:colOff>
      <xdr:row>0</xdr:row>
      <xdr:rowOff>518583</xdr:rowOff>
    </xdr:from>
    <xdr:to>
      <xdr:col>6</xdr:col>
      <xdr:colOff>246356</xdr:colOff>
      <xdr:row>2</xdr:row>
      <xdr:rowOff>196788</xdr:rowOff>
    </xdr:to>
    <xdr:pic>
      <xdr:nvPicPr>
        <xdr:cNvPr id="3" name="Picture 2">
          <a:extLst>
            <a:ext uri="{FF2B5EF4-FFF2-40B4-BE49-F238E27FC236}">
              <a16:creationId xmlns:a16="http://schemas.microsoft.com/office/drawing/2014/main" id="{6351D617-6201-41D9-A8EC-262CB5079D76}"/>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63500" y="518583"/>
          <a:ext cx="1844439" cy="535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63500</xdr:colOff>
      <xdr:row>0</xdr:row>
      <xdr:rowOff>518583</xdr:rowOff>
    </xdr:from>
    <xdr:to>
      <xdr:col>6</xdr:col>
      <xdr:colOff>255881</xdr:colOff>
      <xdr:row>3</xdr:row>
      <xdr:rowOff>25338</xdr:rowOff>
    </xdr:to>
    <xdr:pic>
      <xdr:nvPicPr>
        <xdr:cNvPr id="2" name="Picture 1">
          <a:extLst>
            <a:ext uri="{FF2B5EF4-FFF2-40B4-BE49-F238E27FC236}">
              <a16:creationId xmlns:a16="http://schemas.microsoft.com/office/drawing/2014/main" id="{A95703EC-1792-404C-A5FA-A7806CD9CF01}"/>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63500" y="518583"/>
          <a:ext cx="1830681" cy="5354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42334</xdr:colOff>
      <xdr:row>0</xdr:row>
      <xdr:rowOff>486833</xdr:rowOff>
    </xdr:from>
    <xdr:to>
      <xdr:col>6</xdr:col>
      <xdr:colOff>380765</xdr:colOff>
      <xdr:row>2</xdr:row>
      <xdr:rowOff>226421</xdr:rowOff>
    </xdr:to>
    <xdr:pic>
      <xdr:nvPicPr>
        <xdr:cNvPr id="3" name="Picture 2">
          <a:extLst>
            <a:ext uri="{FF2B5EF4-FFF2-40B4-BE49-F238E27FC236}">
              <a16:creationId xmlns:a16="http://schemas.microsoft.com/office/drawing/2014/main" id="{30035A4D-D23C-4DEA-9D31-A7224AD4E1CE}"/>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42334" y="486833"/>
          <a:ext cx="1841264" cy="5968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79375</xdr:colOff>
      <xdr:row>0</xdr:row>
      <xdr:rowOff>485775</xdr:rowOff>
    </xdr:from>
    <xdr:to>
      <xdr:col>5</xdr:col>
      <xdr:colOff>225189</xdr:colOff>
      <xdr:row>2</xdr:row>
      <xdr:rowOff>225363</xdr:rowOff>
    </xdr:to>
    <xdr:pic>
      <xdr:nvPicPr>
        <xdr:cNvPr id="2" name="Picture 1">
          <a:extLst>
            <a:ext uri="{FF2B5EF4-FFF2-40B4-BE49-F238E27FC236}">
              <a16:creationId xmlns:a16="http://schemas.microsoft.com/office/drawing/2014/main" id="{4F07F3CC-D17D-4BFD-908E-0FA6E4AD1710}"/>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8197" b="88525" l="4623" r="93674">
                      <a14:foregroundMark x1="90024" y1="33607" x2="90024" y2="33607"/>
                      <a14:foregroundMark x1="49392" y1="33607" x2="49392" y2="33607"/>
                      <a14:foregroundMark x1="93917" y1="31967" x2="93917" y2="31967"/>
                      <a14:foregroundMark x1="34063" y1="33607" x2="34063" y2="33607"/>
                      <a14:foregroundMark x1="17518" y1="34426" x2="17518" y2="34426"/>
                      <a14:foregroundMark x1="11679" y1="55738" x2="11679" y2="55738"/>
                      <a14:foregroundMark x1="9732" y1="74590" x2="9732" y2="74590"/>
                      <a14:foregroundMark x1="16058" y1="76230" x2="16058" y2="76230"/>
                      <a14:foregroundMark x1="10706" y1="42623" x2="10706" y2="42623"/>
                      <a14:foregroundMark x1="9246" y1="34426" x2="9246" y2="34426"/>
                      <a14:foregroundMark x1="9246" y1="32787" x2="16545" y2="78689"/>
                      <a14:foregroundMark x1="4623" y1="57377" x2="17032" y2="57377"/>
                      <a14:foregroundMark x1="17032" y1="57377" x2="20681" y2="56557"/>
                      <a14:foregroundMark x1="15572" y1="46721" x2="17518" y2="31967"/>
                      <a14:foregroundMark x1="16788" y1="77869" x2="17032" y2="83607"/>
                    </a14:backgroundRemoval>
                  </a14:imgEffect>
                </a14:imgLayer>
              </a14:imgProps>
            </a:ext>
            <a:ext uri="{28A0092B-C50C-407E-A947-70E740481C1C}">
              <a14:useLocalDpi xmlns:a14="http://schemas.microsoft.com/office/drawing/2010/main" val="0"/>
            </a:ext>
          </a:extLst>
        </a:blip>
        <a:srcRect/>
        <a:stretch>
          <a:fillRect/>
        </a:stretch>
      </xdr:blipFill>
      <xdr:spPr bwMode="auto">
        <a:xfrm>
          <a:off x="79375" y="485775"/>
          <a:ext cx="1771414" cy="5904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eme1">
  <a:themeElements>
    <a:clrScheme name="ncat">
      <a:dk1>
        <a:sysClr val="windowText" lastClr="000000"/>
      </a:dk1>
      <a:lt1>
        <a:srgbClr val="FFFFFF"/>
      </a:lt1>
      <a:dk2>
        <a:srgbClr val="E15834"/>
      </a:dk2>
      <a:lt2>
        <a:srgbClr val="FFFFFF"/>
      </a:lt2>
      <a:accent1>
        <a:srgbClr val="BD7B00"/>
      </a:accent1>
      <a:accent2>
        <a:srgbClr val="3454DB"/>
      </a:accent2>
      <a:accent3>
        <a:srgbClr val="008A40"/>
      </a:accent3>
      <a:accent4>
        <a:srgbClr val="F6F5EF"/>
      </a:accent4>
      <a:accent5>
        <a:srgbClr val="36999B"/>
      </a:accent5>
      <a:accent6>
        <a:srgbClr val="010202"/>
      </a:accent6>
      <a:hlink>
        <a:srgbClr val="0046AD"/>
      </a:hlink>
      <a:folHlink>
        <a:srgbClr val="0098DB"/>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bodyPr vert="horz" lIns="91440" tIns="45720" rIns="91440" bIns="45720" rtlCol="0" anchor="t">
        <a:noAutofit/>
      </a:bodyPr>
      <a:lstStyle>
        <a:defPPr algn="l">
          <a:lnSpc>
            <a:spcPct val="120000"/>
          </a:lnSpc>
          <a:spcBef>
            <a:spcPts val="1200"/>
          </a:spcBef>
          <a:defRPr sz="1000" b="0" dirty="0" smtClean="0">
            <a:solidFill>
              <a:prstClr val="black"/>
            </a:solidFill>
            <a:latin typeface="Montserrat" pitchFamily="2" charset="77"/>
          </a:defRPr>
        </a:defPPr>
      </a:lstStyle>
    </a:txDef>
  </a:objectDefaults>
  <a:extraClrSchemeLst/>
  <a:extLst>
    <a:ext uri="{05A4C25C-085E-4340-85A3-A5531E510DB2}">
      <thm15:themeFamily xmlns:thm15="http://schemas.microsoft.com/office/thememl/2012/main" name="Theme1" id="{E5F4C176-777B-4DD0-8EF3-558E3F096C8F}" vid="{CE63EAA8-E1CE-4226-8C63-B395BB89D99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7808C-958B-4CEB-B704-854EF44B1077}">
  <dimension ref="A1:G30"/>
  <sheetViews>
    <sheetView showGridLines="0" zoomScaleNormal="100" workbookViewId="0">
      <selection activeCell="L18" sqref="L18"/>
    </sheetView>
  </sheetViews>
  <sheetFormatPr baseColWidth="10" defaultColWidth="9.19921875" defaultRowHeight="18" x14ac:dyDescent="0.2"/>
  <cols>
    <col min="1" max="5" width="3.796875" style="85" customWidth="1"/>
    <col min="6" max="6" width="12" style="85" bestFit="1" customWidth="1"/>
    <col min="7" max="7" width="130.796875" style="85" customWidth="1"/>
    <col min="8" max="16384" width="9.19921875" style="85"/>
  </cols>
  <sheetData>
    <row r="1" spans="1:7" s="78" customFormat="1" ht="49.5" customHeight="1" x14ac:dyDescent="0.2">
      <c r="A1" s="76" t="s">
        <v>0</v>
      </c>
      <c r="B1" s="77"/>
      <c r="C1" s="77"/>
      <c r="D1" s="77"/>
      <c r="E1" s="77"/>
      <c r="G1" s="94" t="s">
        <v>1</v>
      </c>
    </row>
    <row r="2" spans="1:7" s="80" customFormat="1" ht="18" customHeight="1" x14ac:dyDescent="0.2">
      <c r="A2" s="77"/>
      <c r="B2" s="79"/>
      <c r="C2" s="79"/>
      <c r="D2" s="79"/>
    </row>
    <row r="3" spans="1:7" s="83" customFormat="1" ht="18" customHeight="1" x14ac:dyDescent="0.2">
      <c r="A3" s="81"/>
      <c r="B3" s="81"/>
      <c r="C3" s="81"/>
      <c r="D3" s="81"/>
      <c r="E3" s="81"/>
      <c r="F3" s="82"/>
    </row>
    <row r="4" spans="1:7" s="84" customFormat="1" ht="9" customHeight="1" x14ac:dyDescent="0.2"/>
    <row r="5" spans="1:7" ht="3" customHeight="1" x14ac:dyDescent="0.2"/>
    <row r="6" spans="1:7" ht="3" customHeight="1" x14ac:dyDescent="0.2"/>
    <row r="7" spans="1:7" ht="3" customHeight="1" x14ac:dyDescent="0.2"/>
    <row r="8" spans="1:7" ht="3" customHeight="1" x14ac:dyDescent="0.2"/>
    <row r="9" spans="1:7" ht="3" customHeight="1" x14ac:dyDescent="0.2"/>
    <row r="10" spans="1:7" ht="19" thickBot="1" x14ac:dyDescent="0.25">
      <c r="F10" s="86" t="s">
        <v>2</v>
      </c>
      <c r="G10" s="87" t="s">
        <v>3</v>
      </c>
    </row>
    <row r="11" spans="1:7" ht="20" thickTop="1" x14ac:dyDescent="0.2">
      <c r="F11" s="88" t="s">
        <v>4</v>
      </c>
      <c r="G11" s="89" t="s">
        <v>5</v>
      </c>
    </row>
    <row r="12" spans="1:7" ht="19" x14ac:dyDescent="0.2">
      <c r="F12" s="90" t="s">
        <v>6</v>
      </c>
      <c r="G12" s="91" t="s">
        <v>7</v>
      </c>
    </row>
    <row r="13" spans="1:7" ht="19" x14ac:dyDescent="0.2">
      <c r="F13" s="90" t="s">
        <v>8</v>
      </c>
      <c r="G13" s="91" t="s">
        <v>9</v>
      </c>
    </row>
    <row r="14" spans="1:7" ht="57" x14ac:dyDescent="0.2">
      <c r="F14" s="90" t="s">
        <v>10</v>
      </c>
      <c r="G14" s="91" t="s">
        <v>11</v>
      </c>
    </row>
    <row r="15" spans="1:7" ht="38" x14ac:dyDescent="0.2">
      <c r="F15" s="90" t="s">
        <v>12</v>
      </c>
      <c r="G15" s="91" t="s">
        <v>13</v>
      </c>
    </row>
    <row r="16" spans="1:7" ht="38" x14ac:dyDescent="0.2">
      <c r="F16" s="90" t="s">
        <v>14</v>
      </c>
      <c r="G16" s="91" t="s">
        <v>15</v>
      </c>
    </row>
    <row r="17" spans="6:7" ht="38" x14ac:dyDescent="0.2">
      <c r="F17" s="90" t="s">
        <v>16</v>
      </c>
      <c r="G17" s="91" t="s">
        <v>17</v>
      </c>
    </row>
    <row r="18" spans="6:7" ht="57" x14ac:dyDescent="0.2">
      <c r="F18" s="90" t="s">
        <v>18</v>
      </c>
      <c r="G18" s="91" t="s">
        <v>19</v>
      </c>
    </row>
    <row r="20" spans="6:7" ht="19" thickBot="1" x14ac:dyDescent="0.25">
      <c r="G20" s="87" t="s">
        <v>20</v>
      </c>
    </row>
    <row r="21" spans="6:7" ht="39" thickTop="1" x14ac:dyDescent="0.2">
      <c r="G21" s="92" t="s">
        <v>21</v>
      </c>
    </row>
    <row r="22" spans="6:7" ht="57" x14ac:dyDescent="0.2">
      <c r="G22" s="91" t="s">
        <v>22</v>
      </c>
    </row>
    <row r="23" spans="6:7" ht="38" x14ac:dyDescent="0.2">
      <c r="G23" s="91" t="s">
        <v>23</v>
      </c>
    </row>
    <row r="24" spans="6:7" ht="38" x14ac:dyDescent="0.2">
      <c r="G24" s="91" t="s">
        <v>24</v>
      </c>
    </row>
    <row r="25" spans="6:7" ht="38" x14ac:dyDescent="0.2">
      <c r="G25" s="91" t="s">
        <v>25</v>
      </c>
    </row>
    <row r="26" spans="6:7" ht="57" x14ac:dyDescent="0.2">
      <c r="G26" s="91" t="s">
        <v>26</v>
      </c>
    </row>
    <row r="27" spans="6:7" ht="38" x14ac:dyDescent="0.2">
      <c r="G27" s="91" t="s">
        <v>27</v>
      </c>
    </row>
    <row r="28" spans="6:7" ht="19" x14ac:dyDescent="0.2">
      <c r="G28" s="91" t="s">
        <v>28</v>
      </c>
    </row>
    <row r="29" spans="6:7" ht="57" x14ac:dyDescent="0.2">
      <c r="G29" s="91" t="s">
        <v>29</v>
      </c>
    </row>
    <row r="30" spans="6:7" ht="57" x14ac:dyDescent="0.2">
      <c r="G30" s="91" t="s">
        <v>30</v>
      </c>
    </row>
  </sheetData>
  <conditionalFormatting sqref="A5">
    <cfRule type="expression" dxfId="638" priority="8" stopIfTrue="1">
      <formula>COUNT($B:$B)=0</formula>
    </cfRule>
    <cfRule type="cellIs" dxfId="637" priority="9" operator="equal">
      <formula>0</formula>
    </cfRule>
  </conditionalFormatting>
  <conditionalFormatting sqref="A2:D2">
    <cfRule type="expression" dxfId="636" priority="2">
      <formula>ISERROR(A2)</formula>
    </cfRule>
  </conditionalFormatting>
  <conditionalFormatting sqref="A1:E1">
    <cfRule type="expression" dxfId="635" priority="1">
      <formula>ISERROR(A1)</formula>
    </cfRule>
  </conditionalFormatting>
  <hyperlinks>
    <hyperlink ref="A4" location="'Map'!A1" display="Map" xr:uid="{EF4D8426-DB90-4710-8FC2-EA08DB9CEEA0}"/>
  </hyperlinks>
  <pageMargins left="0.7" right="0.7" top="0.75" bottom="0.75" header="0.3" footer="0.3"/>
  <pageSetup paperSize="9" orientation="portrait" horizontalDpi="300" verticalDpi="0" copies="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FE7C1-FCA8-4E28-A770-4CA4E02C6422}">
  <dimension ref="A1:G17"/>
  <sheetViews>
    <sheetView showGridLines="0" zoomScaleNormal="100" workbookViewId="0">
      <selection activeCell="L18" sqref="L18"/>
    </sheetView>
  </sheetViews>
  <sheetFormatPr baseColWidth="10" defaultColWidth="9.19921875" defaultRowHeight="18" x14ac:dyDescent="0.2"/>
  <cols>
    <col min="1" max="5" width="3.796875" style="85" customWidth="1"/>
    <col min="6" max="6" width="12" style="85" bestFit="1" customWidth="1"/>
    <col min="7" max="7" width="130.796875" style="85" customWidth="1"/>
    <col min="8" max="16384" width="9.19921875" style="85"/>
  </cols>
  <sheetData>
    <row r="1" spans="1:7" s="78" customFormat="1" ht="49.5" customHeight="1" x14ac:dyDescent="0.2">
      <c r="A1" s="76" t="s">
        <v>4</v>
      </c>
      <c r="B1" s="77"/>
      <c r="C1" s="77"/>
      <c r="D1" s="77"/>
      <c r="E1" s="77"/>
      <c r="G1" s="94" t="s">
        <v>31</v>
      </c>
    </row>
    <row r="2" spans="1:7" s="80" customFormat="1" ht="18" customHeight="1" x14ac:dyDescent="0.2">
      <c r="A2" s="77"/>
      <c r="B2" s="79"/>
      <c r="C2" s="79"/>
      <c r="D2" s="79"/>
    </row>
    <row r="3" spans="1:7" s="83" customFormat="1" ht="18" customHeight="1" x14ac:dyDescent="0.2">
      <c r="A3" s="81"/>
      <c r="B3" s="81"/>
      <c r="C3" s="81"/>
      <c r="D3" s="81"/>
      <c r="E3" s="81"/>
      <c r="F3" s="82"/>
    </row>
    <row r="4" spans="1:7" s="84" customFormat="1" ht="9" customHeight="1" x14ac:dyDescent="0.2"/>
    <row r="5" spans="1:7" ht="3" customHeight="1" x14ac:dyDescent="0.2"/>
    <row r="6" spans="1:7" ht="3" customHeight="1" x14ac:dyDescent="0.2"/>
    <row r="7" spans="1:7" ht="3" customHeight="1" x14ac:dyDescent="0.2"/>
    <row r="8" spans="1:7" ht="3" customHeight="1" x14ac:dyDescent="0.2"/>
    <row r="9" spans="1:7" ht="3" customHeight="1" x14ac:dyDescent="0.2"/>
    <row r="10" spans="1:7" ht="19" thickBot="1" x14ac:dyDescent="0.25">
      <c r="F10" s="86" t="s">
        <v>32</v>
      </c>
      <c r="G10" s="87" t="s">
        <v>3</v>
      </c>
    </row>
    <row r="11" spans="1:7" ht="20" thickTop="1" x14ac:dyDescent="0.2">
      <c r="F11" s="88" t="s">
        <v>33</v>
      </c>
      <c r="G11" s="89" t="s">
        <v>34</v>
      </c>
    </row>
    <row r="12" spans="1:7" ht="38" x14ac:dyDescent="0.2">
      <c r="F12" s="90" t="s">
        <v>35</v>
      </c>
      <c r="G12" s="91" t="s">
        <v>36</v>
      </c>
    </row>
    <row r="13" spans="1:7" ht="19" x14ac:dyDescent="0.2">
      <c r="F13" s="90" t="s">
        <v>37</v>
      </c>
      <c r="G13" s="91" t="s">
        <v>38</v>
      </c>
    </row>
    <row r="14" spans="1:7" ht="19" x14ac:dyDescent="0.2">
      <c r="F14" s="90" t="s">
        <v>39</v>
      </c>
      <c r="G14" s="91" t="s">
        <v>40</v>
      </c>
    </row>
    <row r="15" spans="1:7" ht="19" x14ac:dyDescent="0.2">
      <c r="F15" s="90" t="s">
        <v>41</v>
      </c>
      <c r="G15" s="91" t="s">
        <v>42</v>
      </c>
    </row>
    <row r="16" spans="1:7" ht="19" x14ac:dyDescent="0.2">
      <c r="F16" s="90" t="s">
        <v>43</v>
      </c>
      <c r="G16" s="91" t="s">
        <v>44</v>
      </c>
    </row>
    <row r="17" spans="6:7" x14ac:dyDescent="0.2">
      <c r="F17" s="90"/>
      <c r="G17" s="91"/>
    </row>
  </sheetData>
  <conditionalFormatting sqref="A5">
    <cfRule type="expression" dxfId="634" priority="1" stopIfTrue="1">
      <formula>COUNT($B:$B)=0</formula>
    </cfRule>
    <cfRule type="cellIs" dxfId="633" priority="2" operator="equal">
      <formula>0</formula>
    </cfRule>
  </conditionalFormatting>
  <conditionalFormatting sqref="A2:D2">
    <cfRule type="expression" dxfId="632" priority="4">
      <formula>ISERROR(A2)</formula>
    </cfRule>
  </conditionalFormatting>
  <conditionalFormatting sqref="A1:E1">
    <cfRule type="expression" dxfId="631" priority="3">
      <formula>ISERROR(A1)</formula>
    </cfRule>
  </conditionalFormatting>
  <hyperlinks>
    <hyperlink ref="A4" location="'Map'!A1" display="Map" xr:uid="{B293A9BD-209D-4CA4-96CF-ECE0889E7EF9}"/>
  </hyperlinks>
  <pageMargins left="0.7" right="0.7" top="0.75" bottom="0.75" header="0.3" footer="0.3"/>
  <pageSetup paperSize="9" orientation="portrait" horizontalDpi="300" verticalDpi="0" copies="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C2979-67D2-49B3-AF6A-123EE5FB2A49}">
  <sheetPr codeName="Sheet4"/>
  <dimension ref="A1:G17"/>
  <sheetViews>
    <sheetView showGridLines="0" zoomScaleNormal="100" workbookViewId="0">
      <selection activeCell="L18" sqref="L18"/>
    </sheetView>
  </sheetViews>
  <sheetFormatPr baseColWidth="10" defaultColWidth="9.19921875" defaultRowHeight="18" x14ac:dyDescent="0.2"/>
  <cols>
    <col min="1" max="5" width="3.796875" style="100" customWidth="1"/>
    <col min="6" max="6" width="29" style="100" customWidth="1"/>
    <col min="7" max="7" width="10.3984375" style="100" bestFit="1" customWidth="1"/>
    <col min="8" max="16384" width="9.19921875" style="100"/>
  </cols>
  <sheetData>
    <row r="1" spans="1:7" s="97" customFormat="1" ht="49.5" customHeight="1" x14ac:dyDescent="0.2">
      <c r="A1" s="76" t="s">
        <v>6</v>
      </c>
      <c r="B1" s="96"/>
      <c r="C1" s="96"/>
      <c r="D1" s="96"/>
      <c r="E1" s="96"/>
      <c r="G1" s="94" t="s">
        <v>45</v>
      </c>
    </row>
    <row r="2" spans="1:7" s="94" customFormat="1" ht="18" customHeight="1" x14ac:dyDescent="0.2">
      <c r="A2" s="96"/>
      <c r="B2" s="96"/>
      <c r="C2" s="96"/>
      <c r="D2" s="96"/>
    </row>
    <row r="3" spans="1:7" s="97" customFormat="1" ht="18" customHeight="1" x14ac:dyDescent="0.2">
      <c r="A3" s="94"/>
      <c r="B3" s="94"/>
      <c r="C3" s="94"/>
      <c r="D3" s="94"/>
      <c r="E3" s="94"/>
      <c r="F3" s="98"/>
    </row>
    <row r="4" spans="1:7" s="99" customFormat="1" ht="9" customHeight="1" x14ac:dyDescent="0.2"/>
    <row r="5" spans="1:7" ht="3" customHeight="1" x14ac:dyDescent="0.2"/>
    <row r="6" spans="1:7" ht="3" customHeight="1" x14ac:dyDescent="0.2"/>
    <row r="7" spans="1:7" ht="3" customHeight="1" x14ac:dyDescent="0.2"/>
    <row r="8" spans="1:7" ht="3" customHeight="1" x14ac:dyDescent="0.2"/>
    <row r="9" spans="1:7" ht="3" customHeight="1" x14ac:dyDescent="0.2"/>
    <row r="12" spans="1:7" x14ac:dyDescent="0.2">
      <c r="F12" s="101" t="s">
        <v>46</v>
      </c>
    </row>
    <row r="13" spans="1:7" ht="19" x14ac:dyDescent="0.2">
      <c r="F13" s="95" t="s">
        <v>47</v>
      </c>
    </row>
    <row r="14" spans="1:7" ht="19" x14ac:dyDescent="0.2">
      <c r="F14" s="102" t="s">
        <v>48</v>
      </c>
    </row>
    <row r="15" spans="1:7" ht="19" x14ac:dyDescent="0.2">
      <c r="F15" s="95" t="s">
        <v>49</v>
      </c>
    </row>
    <row r="16" spans="1:7" ht="19" x14ac:dyDescent="0.2">
      <c r="F16" s="95" t="s">
        <v>50</v>
      </c>
    </row>
    <row r="17" spans="6:6" ht="19" x14ac:dyDescent="0.2">
      <c r="F17" s="102" t="s">
        <v>51</v>
      </c>
    </row>
  </sheetData>
  <conditionalFormatting sqref="A5">
    <cfRule type="expression" dxfId="630" priority="1" stopIfTrue="1">
      <formula>COUNT($B:$B)=0</formula>
    </cfRule>
    <cfRule type="cellIs" dxfId="629" priority="2" operator="equal">
      <formula>0</formula>
    </cfRule>
  </conditionalFormatting>
  <conditionalFormatting sqref="A2:D2">
    <cfRule type="expression" dxfId="628" priority="4">
      <formula>ISERROR(A2)</formula>
    </cfRule>
  </conditionalFormatting>
  <conditionalFormatting sqref="A1:E1">
    <cfRule type="expression" dxfId="627" priority="3">
      <formula>ISERROR(A1)</formula>
    </cfRule>
  </conditionalFormatting>
  <conditionalFormatting sqref="F12:F17">
    <cfRule type="cellIs" dxfId="626" priority="9" operator="equal">
      <formula>"Poor"</formula>
    </cfRule>
    <cfRule type="cellIs" dxfId="625" priority="10" operator="equal">
      <formula>"Unknown"</formula>
    </cfRule>
    <cfRule type="cellIs" dxfId="624" priority="11" operator="equal">
      <formula>"Fair"</formula>
    </cfRule>
    <cfRule type="cellIs" dxfId="623" priority="12" operator="equal">
      <formula>"Good"</formula>
    </cfRule>
    <cfRule type="cellIs" dxfId="622" priority="13" operator="equal">
      <formula>"Excellent"</formula>
    </cfRule>
  </conditionalFormatting>
  <hyperlinks>
    <hyperlink ref="A4" location="'Map'!A1" display="Map" xr:uid="{CB90572B-C931-4588-9070-AC1296A3C911}"/>
  </hyperlinks>
  <pageMargins left="0.7" right="0.7" top="0.75" bottom="0.75" header="0.3" footer="0.3"/>
  <pageSetup paperSize="9" orientation="portrait" horizontalDpi="300" verticalDpi="0" copies="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50A67-EC2F-4573-923C-8D6F52E881C9}">
  <sheetPr codeName="Sheet5"/>
  <dimension ref="A1:J20"/>
  <sheetViews>
    <sheetView showGridLines="0" zoomScaleNormal="100" workbookViewId="0">
      <selection activeCell="L18" sqref="L18"/>
    </sheetView>
  </sheetViews>
  <sheetFormatPr baseColWidth="10" defaultColWidth="9.19921875" defaultRowHeight="18" x14ac:dyDescent="0.2"/>
  <cols>
    <col min="1" max="5" width="3.796875" style="100" customWidth="1"/>
    <col min="6" max="6" width="22" style="100" customWidth="1"/>
    <col min="7" max="7" width="10.3984375" style="100" bestFit="1" customWidth="1"/>
    <col min="8" max="8" width="9.19921875" style="100"/>
    <col min="9" max="9" width="27.796875" style="100" customWidth="1"/>
    <col min="10" max="10" width="21" style="100" customWidth="1"/>
    <col min="11" max="11" width="9.796875" style="100" customWidth="1"/>
    <col min="12" max="16384" width="9.19921875" style="100"/>
  </cols>
  <sheetData>
    <row r="1" spans="1:10" s="97" customFormat="1" ht="49.5" customHeight="1" x14ac:dyDescent="0.2">
      <c r="A1" s="76" t="s">
        <v>8</v>
      </c>
      <c r="B1" s="96"/>
      <c r="C1" s="96"/>
      <c r="D1" s="96"/>
      <c r="E1" s="96"/>
      <c r="G1" s="94" t="s">
        <v>52</v>
      </c>
    </row>
    <row r="2" spans="1:10" s="94" customFormat="1" ht="18" customHeight="1" x14ac:dyDescent="0.2">
      <c r="A2" s="96"/>
      <c r="B2" s="96"/>
      <c r="C2" s="96"/>
      <c r="D2" s="96"/>
    </row>
    <row r="3" spans="1:10" s="97" customFormat="1" ht="18" customHeight="1" x14ac:dyDescent="0.2">
      <c r="A3" s="94"/>
      <c r="B3" s="94"/>
      <c r="C3" s="94"/>
      <c r="D3" s="94"/>
      <c r="E3" s="94"/>
      <c r="F3" s="98"/>
    </row>
    <row r="4" spans="1:10" s="99" customFormat="1" ht="9" customHeight="1" x14ac:dyDescent="0.2"/>
    <row r="5" spans="1:10" ht="3" customHeight="1" x14ac:dyDescent="0.2"/>
    <row r="6" spans="1:10" ht="3" customHeight="1" x14ac:dyDescent="0.2"/>
    <row r="7" spans="1:10" ht="3" customHeight="1" x14ac:dyDescent="0.2"/>
    <row r="8" spans="1:10" ht="3" customHeight="1" x14ac:dyDescent="0.2"/>
    <row r="9" spans="1:10" ht="3" customHeight="1" x14ac:dyDescent="0.2"/>
    <row r="12" spans="1:10" x14ac:dyDescent="0.2">
      <c r="F12" s="101" t="s">
        <v>46</v>
      </c>
      <c r="G12" s="101" t="s">
        <v>53</v>
      </c>
      <c r="I12" s="101" t="s">
        <v>54</v>
      </c>
      <c r="J12" s="101" t="s">
        <v>55</v>
      </c>
    </row>
    <row r="13" spans="1:10" ht="19" x14ac:dyDescent="0.2">
      <c r="F13" s="95" t="s">
        <v>47</v>
      </c>
      <c r="G13" s="103">
        <v>0</v>
      </c>
      <c r="I13" s="103" t="s">
        <v>33</v>
      </c>
      <c r="J13" s="103">
        <v>0.5</v>
      </c>
    </row>
    <row r="14" spans="1:10" ht="19" x14ac:dyDescent="0.2">
      <c r="F14" s="102" t="s">
        <v>48</v>
      </c>
      <c r="G14" s="103">
        <v>1</v>
      </c>
      <c r="I14" s="103" t="s">
        <v>35</v>
      </c>
      <c r="J14" s="103">
        <v>2</v>
      </c>
    </row>
    <row r="15" spans="1:10" ht="19" x14ac:dyDescent="0.2">
      <c r="F15" s="95" t="s">
        <v>49</v>
      </c>
      <c r="G15" s="103">
        <v>2</v>
      </c>
      <c r="I15" s="103" t="s">
        <v>37</v>
      </c>
      <c r="J15" s="103">
        <v>4</v>
      </c>
    </row>
    <row r="16" spans="1:10" ht="19" x14ac:dyDescent="0.2">
      <c r="F16" s="95" t="s">
        <v>50</v>
      </c>
      <c r="G16" s="103">
        <v>3</v>
      </c>
      <c r="I16" s="103" t="s">
        <v>39</v>
      </c>
      <c r="J16" s="103">
        <v>1</v>
      </c>
    </row>
    <row r="17" spans="6:10" ht="19" x14ac:dyDescent="0.2">
      <c r="F17" s="102" t="s">
        <v>51</v>
      </c>
      <c r="G17" s="103">
        <v>4</v>
      </c>
      <c r="I17" s="103" t="s">
        <v>41</v>
      </c>
      <c r="J17" s="103">
        <v>1</v>
      </c>
    </row>
    <row r="18" spans="6:10" ht="19" x14ac:dyDescent="0.2">
      <c r="I18" s="103" t="s">
        <v>43</v>
      </c>
      <c r="J18" s="103">
        <v>2</v>
      </c>
    </row>
    <row r="20" spans="6:10" x14ac:dyDescent="0.2">
      <c r="G20" s="104"/>
    </row>
  </sheetData>
  <conditionalFormatting sqref="A5">
    <cfRule type="expression" dxfId="621" priority="1" stopIfTrue="1">
      <formula>COUNT($B:$B)=0</formula>
    </cfRule>
    <cfRule type="cellIs" dxfId="620" priority="2" operator="equal">
      <formula>0</formula>
    </cfRule>
  </conditionalFormatting>
  <conditionalFormatting sqref="A2:D2">
    <cfRule type="expression" dxfId="619" priority="4">
      <formula>ISERROR(A2)</formula>
    </cfRule>
  </conditionalFormatting>
  <conditionalFormatting sqref="A1:E1">
    <cfRule type="expression" dxfId="618" priority="3">
      <formula>ISERROR(A1)</formula>
    </cfRule>
  </conditionalFormatting>
  <conditionalFormatting sqref="F12:G17">
    <cfRule type="cellIs" dxfId="617" priority="6" operator="equal">
      <formula>"Poor"</formula>
    </cfRule>
    <cfRule type="cellIs" dxfId="616" priority="7" operator="equal">
      <formula>"Unknown"</formula>
    </cfRule>
    <cfRule type="cellIs" dxfId="615" priority="8" operator="equal">
      <formula>"Fair"</formula>
    </cfRule>
    <cfRule type="cellIs" dxfId="614" priority="9" operator="equal">
      <formula>"Good"</formula>
    </cfRule>
    <cfRule type="cellIs" dxfId="613" priority="10" operator="equal">
      <formula>"Excellent"</formula>
    </cfRule>
  </conditionalFormatting>
  <conditionalFormatting sqref="I12:J18">
    <cfRule type="cellIs" dxfId="612" priority="11" operator="equal">
      <formula>"Poor"</formula>
    </cfRule>
    <cfRule type="cellIs" dxfId="611" priority="12" operator="equal">
      <formula>"Unknown"</formula>
    </cfRule>
    <cfRule type="cellIs" dxfId="610" priority="13" operator="equal">
      <formula>"Fair"</formula>
    </cfRule>
    <cfRule type="cellIs" dxfId="609" priority="14" operator="equal">
      <formula>"Good"</formula>
    </cfRule>
    <cfRule type="cellIs" dxfId="608" priority="15" operator="equal">
      <formula>"Excellent"</formula>
    </cfRule>
  </conditionalFormatting>
  <hyperlinks>
    <hyperlink ref="A4" location="'Map'!A1" display="Map" xr:uid="{19F06F49-A92B-40AA-B0C6-460D69E8863A}"/>
  </hyperlinks>
  <pageMargins left="0.7" right="0.7" top="0.75" bottom="0.75" header="0.3" footer="0.3"/>
  <pageSetup paperSize="9" orientation="portrait" horizontalDpi="300" verticalDpi="0" copies="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N40"/>
  <sheetViews>
    <sheetView showGridLines="0" topLeftCell="A11" zoomScaleNormal="100" workbookViewId="0">
      <selection activeCell="L18" sqref="L18"/>
    </sheetView>
  </sheetViews>
  <sheetFormatPr baseColWidth="10" defaultColWidth="9.19921875" defaultRowHeight="18" x14ac:dyDescent="0.2"/>
  <cols>
    <col min="1" max="5" width="3.796875" style="100" customWidth="1"/>
    <col min="6" max="6" width="44.796875" style="100" customWidth="1"/>
    <col min="7" max="8" width="24.796875" style="100" customWidth="1"/>
    <col min="9" max="9" width="3" style="100" customWidth="1"/>
    <col min="10" max="11" width="24.796875" style="100" customWidth="1"/>
    <col min="12" max="16384" width="9.19921875" style="100"/>
  </cols>
  <sheetData>
    <row r="1" spans="1:14" s="97" customFormat="1" ht="49.5" customHeight="1" x14ac:dyDescent="0.2">
      <c r="A1" s="76" t="s">
        <v>10</v>
      </c>
      <c r="B1" s="96"/>
      <c r="C1" s="96"/>
      <c r="D1" s="96"/>
      <c r="E1" s="96"/>
      <c r="G1" s="94" t="s">
        <v>56</v>
      </c>
    </row>
    <row r="2" spans="1:14" s="94" customFormat="1" ht="18" customHeight="1" x14ac:dyDescent="0.2">
      <c r="A2" s="96"/>
      <c r="B2" s="96"/>
      <c r="C2" s="96"/>
      <c r="D2" s="96"/>
    </row>
    <row r="3" spans="1:14" s="97" customFormat="1" ht="18" customHeight="1" x14ac:dyDescent="0.2">
      <c r="A3" s="94"/>
      <c r="B3" s="94"/>
      <c r="C3" s="94"/>
      <c r="D3" s="94"/>
      <c r="E3" s="94"/>
      <c r="F3" s="98"/>
    </row>
    <row r="4" spans="1:14" s="99" customFormat="1" ht="9" customHeight="1" x14ac:dyDescent="0.2"/>
    <row r="5" spans="1:14" ht="3" customHeight="1" x14ac:dyDescent="0.2"/>
    <row r="6" spans="1:14" ht="3" customHeight="1" x14ac:dyDescent="0.2"/>
    <row r="7" spans="1:14" ht="3" customHeight="1" x14ac:dyDescent="0.2"/>
    <row r="8" spans="1:14" ht="3" customHeight="1" x14ac:dyDescent="0.2"/>
    <row r="9" spans="1:14" ht="3" customHeight="1" x14ac:dyDescent="0.2"/>
    <row r="11" spans="1:14" ht="171" x14ac:dyDescent="0.2">
      <c r="F11" s="105" t="s">
        <v>57</v>
      </c>
      <c r="G11" s="105" t="s">
        <v>58</v>
      </c>
      <c r="H11" s="105" t="s">
        <v>59</v>
      </c>
      <c r="J11" s="105" t="s">
        <v>60</v>
      </c>
      <c r="K11" s="105" t="s">
        <v>61</v>
      </c>
      <c r="M11" s="106"/>
      <c r="N11" s="106"/>
    </row>
    <row r="12" spans="1:14" ht="19" x14ac:dyDescent="0.2">
      <c r="F12" s="103" t="s">
        <v>62</v>
      </c>
      <c r="G12" s="107">
        <v>0.20030935808197989</v>
      </c>
      <c r="H12" s="107">
        <v>0.12296983758700696</v>
      </c>
      <c r="I12" s="108"/>
      <c r="J12" s="109">
        <f t="shared" ref="J12:J40" si="0">RANK(G12, G$12:G$40)</f>
        <v>11</v>
      </c>
      <c r="K12" s="109">
        <f t="shared" ref="K12:K40" si="1">RANK(H12, H$12:H$40)</f>
        <v>14</v>
      </c>
    </row>
    <row r="13" spans="1:14" ht="57" x14ac:dyDescent="0.2">
      <c r="F13" s="103" t="s">
        <v>63</v>
      </c>
      <c r="G13" s="107">
        <v>0.14926527455529776</v>
      </c>
      <c r="H13" s="107">
        <v>0.14771848414539829</v>
      </c>
      <c r="I13" s="108"/>
      <c r="J13" s="109">
        <f t="shared" si="0"/>
        <v>16</v>
      </c>
      <c r="K13" s="109">
        <f t="shared" si="1"/>
        <v>10</v>
      </c>
    </row>
    <row r="14" spans="1:14" ht="19" x14ac:dyDescent="0.2">
      <c r="F14" s="103" t="s">
        <v>64</v>
      </c>
      <c r="G14" s="107">
        <v>0.13225058004640372</v>
      </c>
      <c r="H14" s="107">
        <v>0.18020108275328692</v>
      </c>
      <c r="I14" s="108"/>
      <c r="J14" s="109">
        <f t="shared" si="0"/>
        <v>18</v>
      </c>
      <c r="K14" s="109">
        <f t="shared" si="1"/>
        <v>2</v>
      </c>
    </row>
    <row r="15" spans="1:14" ht="19" x14ac:dyDescent="0.2">
      <c r="F15" s="103" t="s">
        <v>65</v>
      </c>
      <c r="G15" s="107">
        <v>0.1214230471771075</v>
      </c>
      <c r="H15" s="107">
        <v>0.12606341840680588</v>
      </c>
      <c r="I15" s="108"/>
      <c r="J15" s="109">
        <f t="shared" si="0"/>
        <v>19</v>
      </c>
      <c r="K15" s="109">
        <f t="shared" si="1"/>
        <v>13</v>
      </c>
    </row>
    <row r="16" spans="1:14" ht="19" x14ac:dyDescent="0.2">
      <c r="F16" s="103" t="s">
        <v>66</v>
      </c>
      <c r="G16" s="107">
        <v>0.27455529775715393</v>
      </c>
      <c r="H16" s="107">
        <v>0.14849187935034802</v>
      </c>
      <c r="I16" s="108"/>
      <c r="J16" s="109">
        <f t="shared" si="0"/>
        <v>8</v>
      </c>
      <c r="K16" s="109">
        <f t="shared" si="1"/>
        <v>9</v>
      </c>
    </row>
    <row r="17" spans="6:11" ht="19" x14ac:dyDescent="0.2">
      <c r="F17" s="103" t="s">
        <v>67</v>
      </c>
      <c r="G17" s="107">
        <v>5.7231245166279969E-2</v>
      </c>
      <c r="H17" s="107">
        <v>0.16473317865429235</v>
      </c>
      <c r="I17" s="108"/>
      <c r="J17" s="109">
        <f t="shared" si="0"/>
        <v>26</v>
      </c>
      <c r="K17" s="109">
        <f t="shared" si="1"/>
        <v>6</v>
      </c>
    </row>
    <row r="18" spans="6:11" ht="57" x14ac:dyDescent="0.2">
      <c r="F18" s="103" t="s">
        <v>68</v>
      </c>
      <c r="G18" s="107">
        <v>0.16318638824439288</v>
      </c>
      <c r="H18" s="107">
        <v>5.6457849961330242E-2</v>
      </c>
      <c r="I18" s="108"/>
      <c r="J18" s="109">
        <f t="shared" si="0"/>
        <v>13</v>
      </c>
      <c r="K18" s="109">
        <f t="shared" si="1"/>
        <v>29</v>
      </c>
    </row>
    <row r="19" spans="6:11" ht="19" x14ac:dyDescent="0.2">
      <c r="F19" s="103" t="s">
        <v>69</v>
      </c>
      <c r="G19" s="107">
        <v>4.2536736272235115E-2</v>
      </c>
      <c r="H19" s="107">
        <v>0.10208816705336426</v>
      </c>
      <c r="I19" s="108"/>
      <c r="J19" s="109">
        <f t="shared" si="0"/>
        <v>27</v>
      </c>
      <c r="K19" s="109">
        <f t="shared" si="1"/>
        <v>20</v>
      </c>
    </row>
    <row r="20" spans="6:11" ht="19" x14ac:dyDescent="0.2">
      <c r="F20" s="103" t="s">
        <v>70</v>
      </c>
      <c r="G20" s="107">
        <v>0.66434648105181748</v>
      </c>
      <c r="H20" s="107">
        <v>0.1136890951276102</v>
      </c>
      <c r="I20" s="108"/>
      <c r="J20" s="109">
        <f t="shared" si="0"/>
        <v>1</v>
      </c>
      <c r="K20" s="109">
        <f t="shared" si="1"/>
        <v>16</v>
      </c>
    </row>
    <row r="21" spans="6:11" ht="38" x14ac:dyDescent="0.2">
      <c r="F21" s="103" t="s">
        <v>71</v>
      </c>
      <c r="G21" s="107">
        <v>3.9443155452436193E-2</v>
      </c>
      <c r="H21" s="107">
        <v>9.126063418406806E-2</v>
      </c>
      <c r="I21" s="108"/>
      <c r="J21" s="109">
        <f t="shared" si="0"/>
        <v>28</v>
      </c>
      <c r="K21" s="109">
        <f t="shared" si="1"/>
        <v>24</v>
      </c>
    </row>
    <row r="22" spans="6:11" ht="38" x14ac:dyDescent="0.2">
      <c r="F22" s="103" t="s">
        <v>72</v>
      </c>
      <c r="G22" s="107">
        <v>6.3418406805877806E-2</v>
      </c>
      <c r="H22" s="127">
        <v>0.22737819025522041</v>
      </c>
      <c r="I22" s="108"/>
      <c r="J22" s="109">
        <f t="shared" si="0"/>
        <v>25</v>
      </c>
      <c r="K22" s="109">
        <f t="shared" si="1"/>
        <v>1</v>
      </c>
    </row>
    <row r="23" spans="6:11" ht="19" x14ac:dyDescent="0.2">
      <c r="F23" s="103" t="s">
        <v>73</v>
      </c>
      <c r="G23" s="107">
        <v>0.14385150812064965</v>
      </c>
      <c r="H23" s="107">
        <v>0.17865429234338748</v>
      </c>
      <c r="I23" s="108"/>
      <c r="J23" s="109">
        <f t="shared" si="0"/>
        <v>17</v>
      </c>
      <c r="K23" s="109">
        <f t="shared" si="1"/>
        <v>3</v>
      </c>
    </row>
    <row r="24" spans="6:11" ht="19" x14ac:dyDescent="0.2">
      <c r="F24" s="103" t="s">
        <v>74</v>
      </c>
      <c r="G24" s="107">
        <v>0.15158546017014696</v>
      </c>
      <c r="H24" s="107">
        <v>0.13921113689095127</v>
      </c>
      <c r="I24" s="108"/>
      <c r="J24" s="109">
        <f t="shared" si="0"/>
        <v>15</v>
      </c>
      <c r="K24" s="109">
        <f t="shared" si="1"/>
        <v>11</v>
      </c>
    </row>
    <row r="25" spans="6:11" ht="19" x14ac:dyDescent="0.2">
      <c r="F25" s="103" t="s">
        <v>75</v>
      </c>
      <c r="G25" s="107">
        <v>9.5127610208816701E-2</v>
      </c>
      <c r="H25" s="107">
        <v>9.126063418406806E-2</v>
      </c>
      <c r="I25" s="108"/>
      <c r="J25" s="109">
        <f t="shared" si="0"/>
        <v>20</v>
      </c>
      <c r="K25" s="109">
        <f t="shared" si="1"/>
        <v>24</v>
      </c>
    </row>
    <row r="26" spans="6:11" ht="19" x14ac:dyDescent="0.2">
      <c r="F26" s="103" t="s">
        <v>76</v>
      </c>
      <c r="G26" s="107">
        <v>0.35962877030162416</v>
      </c>
      <c r="H26" s="107">
        <v>8.8167053364269138E-2</v>
      </c>
      <c r="I26" s="108"/>
      <c r="J26" s="109">
        <f t="shared" si="0"/>
        <v>3</v>
      </c>
      <c r="K26" s="109">
        <f t="shared" si="1"/>
        <v>26</v>
      </c>
    </row>
    <row r="27" spans="6:11" ht="19" x14ac:dyDescent="0.2">
      <c r="F27" s="103" t="s">
        <v>77</v>
      </c>
      <c r="G27" s="107">
        <v>0.16318638824439288</v>
      </c>
      <c r="H27" s="107">
        <v>0.13302397525135345</v>
      </c>
      <c r="I27" s="108"/>
      <c r="J27" s="109">
        <f t="shared" si="0"/>
        <v>13</v>
      </c>
      <c r="K27" s="109">
        <f t="shared" si="1"/>
        <v>12</v>
      </c>
    </row>
    <row r="28" spans="6:11" ht="38" x14ac:dyDescent="0.2">
      <c r="F28" s="103" t="s">
        <v>78</v>
      </c>
      <c r="G28" s="107">
        <v>0.31245166279969067</v>
      </c>
      <c r="H28" s="107">
        <v>0.10131477184841454</v>
      </c>
      <c r="I28" s="108"/>
      <c r="J28" s="109">
        <f t="shared" si="0"/>
        <v>4</v>
      </c>
      <c r="K28" s="109">
        <f t="shared" si="1"/>
        <v>21</v>
      </c>
    </row>
    <row r="29" spans="6:11" ht="57" x14ac:dyDescent="0.2">
      <c r="F29" s="103" t="s">
        <v>79</v>
      </c>
      <c r="G29" s="107">
        <v>0.16860015467904099</v>
      </c>
      <c r="H29" s="107">
        <v>6.0324825986078884E-2</v>
      </c>
      <c r="I29" s="108"/>
      <c r="J29" s="109">
        <f t="shared" si="0"/>
        <v>12</v>
      </c>
      <c r="K29" s="109">
        <f t="shared" si="1"/>
        <v>28</v>
      </c>
    </row>
    <row r="30" spans="6:11" ht="19" x14ac:dyDescent="0.2">
      <c r="F30" s="103" t="s">
        <v>80</v>
      </c>
      <c r="G30" s="107">
        <v>0.27842227378190254</v>
      </c>
      <c r="H30" s="107">
        <v>0.11214230471771075</v>
      </c>
      <c r="I30" s="108"/>
      <c r="J30" s="109">
        <f t="shared" si="0"/>
        <v>7</v>
      </c>
      <c r="K30" s="109">
        <f t="shared" si="1"/>
        <v>17</v>
      </c>
    </row>
    <row r="31" spans="6:11" ht="19" x14ac:dyDescent="0.2">
      <c r="F31" s="103" t="s">
        <v>81</v>
      </c>
      <c r="G31" s="107">
        <v>6.5738592420726993E-2</v>
      </c>
      <c r="H31" s="107">
        <v>9.5901005413766435E-2</v>
      </c>
      <c r="I31" s="108"/>
      <c r="J31" s="109">
        <f t="shared" si="0"/>
        <v>24</v>
      </c>
      <c r="K31" s="109">
        <f t="shared" si="1"/>
        <v>23</v>
      </c>
    </row>
    <row r="32" spans="6:11" ht="38" x14ac:dyDescent="0.2">
      <c r="F32" s="103" t="s">
        <v>82</v>
      </c>
      <c r="G32" s="107">
        <v>0.24439288476411447</v>
      </c>
      <c r="H32" s="107">
        <v>0.16086620262954371</v>
      </c>
      <c r="I32" s="108"/>
      <c r="J32" s="109">
        <f t="shared" si="0"/>
        <v>10</v>
      </c>
      <c r="K32" s="109">
        <f t="shared" si="1"/>
        <v>7</v>
      </c>
    </row>
    <row r="33" spans="6:11" ht="19" x14ac:dyDescent="0.2">
      <c r="F33" s="103" t="s">
        <v>83</v>
      </c>
      <c r="G33" s="107">
        <v>7.8112915699922666E-2</v>
      </c>
      <c r="H33" s="107">
        <v>0.102861562258314</v>
      </c>
      <c r="I33" s="108"/>
      <c r="J33" s="109">
        <f t="shared" si="0"/>
        <v>23</v>
      </c>
      <c r="K33" s="109">
        <f t="shared" si="1"/>
        <v>19</v>
      </c>
    </row>
    <row r="34" spans="6:11" ht="19" x14ac:dyDescent="0.2">
      <c r="F34" s="103" t="s">
        <v>84</v>
      </c>
      <c r="G34" s="107">
        <v>0.29930394431554525</v>
      </c>
      <c r="H34" s="107">
        <v>6.6511987625676727E-2</v>
      </c>
      <c r="I34" s="108"/>
      <c r="J34" s="109">
        <f t="shared" si="0"/>
        <v>6</v>
      </c>
      <c r="K34" s="109">
        <f t="shared" si="1"/>
        <v>27</v>
      </c>
    </row>
    <row r="35" spans="6:11" ht="38" x14ac:dyDescent="0.2">
      <c r="F35" s="103" t="s">
        <v>85</v>
      </c>
      <c r="G35" s="107">
        <v>0.47254447022428459</v>
      </c>
      <c r="H35" s="107">
        <v>0.16627996906419179</v>
      </c>
      <c r="I35" s="108"/>
      <c r="J35" s="109">
        <f t="shared" si="0"/>
        <v>2</v>
      </c>
      <c r="K35" s="109">
        <f t="shared" si="1"/>
        <v>5</v>
      </c>
    </row>
    <row r="36" spans="6:11" ht="19" x14ac:dyDescent="0.2">
      <c r="F36" s="103" t="s">
        <v>86</v>
      </c>
      <c r="G36" s="107">
        <v>8.1206496519721574E-2</v>
      </c>
      <c r="H36" s="107">
        <v>0.1554524361948956</v>
      </c>
      <c r="I36" s="108"/>
      <c r="J36" s="109">
        <f t="shared" si="0"/>
        <v>22</v>
      </c>
      <c r="K36" s="109">
        <f t="shared" si="1"/>
        <v>8</v>
      </c>
    </row>
    <row r="37" spans="6:11" ht="76" x14ac:dyDescent="0.2">
      <c r="F37" s="103" t="s">
        <v>87</v>
      </c>
      <c r="G37" s="107">
        <v>0.25135344160866202</v>
      </c>
      <c r="H37" s="107">
        <v>9.9767981438515077E-2</v>
      </c>
      <c r="I37" s="108"/>
      <c r="J37" s="109">
        <f t="shared" si="0"/>
        <v>9</v>
      </c>
      <c r="K37" s="109">
        <f t="shared" si="1"/>
        <v>22</v>
      </c>
    </row>
    <row r="38" spans="6:11" ht="38" x14ac:dyDescent="0.2">
      <c r="F38" s="103" t="s">
        <v>88</v>
      </c>
      <c r="G38" s="107">
        <v>0.3109048723897912</v>
      </c>
      <c r="H38" s="107">
        <v>0.11755607115235886</v>
      </c>
      <c r="I38" s="108"/>
      <c r="J38" s="109">
        <f t="shared" si="0"/>
        <v>5</v>
      </c>
      <c r="K38" s="109">
        <f t="shared" si="1"/>
        <v>15</v>
      </c>
    </row>
    <row r="39" spans="6:11" ht="38" x14ac:dyDescent="0.2">
      <c r="F39" s="103" t="s">
        <v>89</v>
      </c>
      <c r="G39" s="107">
        <v>9.0487238979118326E-2</v>
      </c>
      <c r="H39" s="107">
        <v>0.17246713070378963</v>
      </c>
      <c r="I39" s="108"/>
      <c r="J39" s="109">
        <f t="shared" si="0"/>
        <v>21</v>
      </c>
      <c r="K39" s="109">
        <f t="shared" si="1"/>
        <v>4</v>
      </c>
    </row>
    <row r="40" spans="6:11" ht="19" x14ac:dyDescent="0.2">
      <c r="F40" s="103" t="s">
        <v>90</v>
      </c>
      <c r="G40" s="107">
        <v>3.8669760247486465E-3</v>
      </c>
      <c r="H40" s="107">
        <v>0.10827532869296211</v>
      </c>
      <c r="I40" s="108"/>
      <c r="J40" s="109">
        <f t="shared" si="0"/>
        <v>29</v>
      </c>
      <c r="K40" s="109">
        <f t="shared" si="1"/>
        <v>18</v>
      </c>
    </row>
  </sheetData>
  <conditionalFormatting sqref="A5">
    <cfRule type="expression" dxfId="607" priority="1" stopIfTrue="1">
      <formula>COUNT($B:$B)=0</formula>
    </cfRule>
    <cfRule type="cellIs" dxfId="606" priority="2" operator="equal">
      <formula>0</formula>
    </cfRule>
  </conditionalFormatting>
  <conditionalFormatting sqref="A2:D2">
    <cfRule type="expression" dxfId="605" priority="4">
      <formula>ISERROR(A2)</formula>
    </cfRule>
  </conditionalFormatting>
  <conditionalFormatting sqref="A1:E1">
    <cfRule type="expression" dxfId="604" priority="3">
      <formula>ISERROR(A1)</formula>
    </cfRule>
  </conditionalFormatting>
  <conditionalFormatting sqref="G12:G40">
    <cfRule type="colorScale" priority="6">
      <colorScale>
        <cfvo type="min"/>
        <cfvo type="percentile" val="50"/>
        <cfvo type="max"/>
        <color rgb="FFFCFCFF"/>
        <color rgb="FF92D050"/>
        <color theme="6"/>
      </colorScale>
    </cfRule>
  </conditionalFormatting>
  <conditionalFormatting sqref="H12:H40">
    <cfRule type="colorScale" priority="5">
      <colorScale>
        <cfvo type="min"/>
        <cfvo type="percentile" val="50"/>
        <cfvo type="max"/>
        <color rgb="FFFCFCFF"/>
        <color theme="5" tint="0.79998168889431442"/>
        <color theme="5" tint="-0.499984740745262"/>
      </colorScale>
    </cfRule>
  </conditionalFormatting>
  <conditionalFormatting sqref="J12:K40">
    <cfRule type="cellIs" dxfId="603" priority="11" operator="lessThanOrEqual">
      <formula>5</formula>
    </cfRule>
  </conditionalFormatting>
  <hyperlinks>
    <hyperlink ref="A4" location="'Map'!A1" display="Map" xr:uid="{A4B75553-820A-4160-B557-0449F0252C22}"/>
  </hyperlinks>
  <pageMargins left="0.7" right="0.7" top="0.75" bottom="0.75" header="0.3" footer="0.3"/>
  <pageSetup paperSize="9" orientation="portrait" horizontalDpi="300" verticalDpi="0" copies="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1AC74-45A3-4187-A565-C50BC5629726}">
  <sheetPr codeName="Sheet7"/>
  <dimension ref="A1:BD62"/>
  <sheetViews>
    <sheetView showGridLines="0" zoomScale="90" zoomScaleNormal="90" workbookViewId="0">
      <pane xSplit="9" ySplit="27" topLeftCell="J28" activePane="bottomRight" state="frozen"/>
      <selection activeCell="L18" sqref="L18"/>
      <selection pane="topRight" activeCell="L18" sqref="L18"/>
      <selection pane="bottomLeft" activeCell="L18" sqref="L18"/>
      <selection pane="bottomRight" activeCell="L18" sqref="L18"/>
    </sheetView>
  </sheetViews>
  <sheetFormatPr baseColWidth="10" defaultColWidth="9.19921875" defaultRowHeight="14" outlineLevelCol="1" x14ac:dyDescent="0.2"/>
  <cols>
    <col min="1" max="1" width="6.3984375" style="7" customWidth="1"/>
    <col min="2" max="5" width="1.796875" style="7" customWidth="1"/>
    <col min="6" max="6" width="11.3984375" style="8" customWidth="1"/>
    <col min="7" max="7" width="11.796875" style="8" bestFit="1" customWidth="1"/>
    <col min="8" max="8" width="30" style="8" customWidth="1"/>
    <col min="9" max="9" width="10.59765625" style="7" customWidth="1"/>
    <col min="10" max="10" width="1" style="7" customWidth="1"/>
    <col min="11" max="11" width="10.59765625" style="7" customWidth="1" outlineLevel="1"/>
    <col min="12" max="12" width="35.796875" style="7" customWidth="1" outlineLevel="1"/>
    <col min="13" max="13" width="1" style="7" customWidth="1"/>
    <col min="14" max="14" width="9.19921875" style="7" customWidth="1" outlineLevel="1"/>
    <col min="15" max="15" width="35.796875" style="7" customWidth="1" outlineLevel="1"/>
    <col min="16" max="16" width="1" style="7" customWidth="1"/>
    <col min="17" max="17" width="9.19921875" style="7" customWidth="1" outlineLevel="1"/>
    <col min="18" max="18" width="35.796875" style="7" customWidth="1" outlineLevel="1"/>
    <col min="19" max="19" width="1" style="7" customWidth="1"/>
    <col min="20" max="20" width="9.19921875" style="7" customWidth="1" outlineLevel="1"/>
    <col min="21" max="21" width="35.796875" style="7" customWidth="1" outlineLevel="1"/>
    <col min="22" max="22" width="1" style="7" customWidth="1"/>
    <col min="23" max="23" width="9.19921875" style="7" customWidth="1" outlineLevel="1"/>
    <col min="24" max="24" width="35.796875" style="7" customWidth="1" outlineLevel="1"/>
    <col min="25" max="25" width="1" style="7" customWidth="1"/>
    <col min="26" max="26" width="9.19921875" style="7" customWidth="1" outlineLevel="1"/>
    <col min="27" max="27" width="35.796875" style="7" customWidth="1" outlineLevel="1"/>
    <col min="28" max="28" width="1" style="7" customWidth="1"/>
    <col min="29" max="29" width="9.19921875" style="7" customWidth="1" outlineLevel="1"/>
    <col min="30" max="30" width="35.796875" style="7" customWidth="1" outlineLevel="1"/>
    <col min="31" max="31" width="1" style="7" customWidth="1"/>
    <col min="32" max="32" width="9.19921875" style="7" customWidth="1" outlineLevel="1"/>
    <col min="33" max="33" width="35.796875" style="7" customWidth="1" outlineLevel="1"/>
    <col min="34" max="34" width="1" style="7" customWidth="1"/>
    <col min="35" max="35" width="9.19921875" style="7" customWidth="1" outlineLevel="1"/>
    <col min="36" max="36" width="35.796875" style="7" customWidth="1" outlineLevel="1"/>
    <col min="37" max="37" width="1" style="7" customWidth="1"/>
    <col min="38" max="38" width="10.59765625" style="7" customWidth="1"/>
    <col min="39" max="39" width="35.796875" style="7" customWidth="1"/>
    <col min="40" max="16384" width="9.19921875" style="7"/>
  </cols>
  <sheetData>
    <row r="1" spans="1:39" s="2" customFormat="1" ht="49.5" customHeight="1" x14ac:dyDescent="0.2">
      <c r="A1" s="53" t="s">
        <v>12</v>
      </c>
      <c r="B1" s="40"/>
      <c r="C1" s="40"/>
      <c r="D1" s="40"/>
      <c r="E1" s="40"/>
      <c r="G1" s="54" t="s">
        <v>91</v>
      </c>
    </row>
    <row r="2" spans="1:39" s="3" customFormat="1" ht="18" customHeight="1" x14ac:dyDescent="0.2">
      <c r="A2" s="40"/>
      <c r="B2" s="39"/>
      <c r="C2" s="39"/>
      <c r="D2" s="39"/>
    </row>
    <row r="3" spans="1:39" s="5" customFormat="1" ht="18" customHeight="1" x14ac:dyDescent="0.2">
      <c r="A3" s="1"/>
      <c r="B3" s="1"/>
      <c r="C3" s="1"/>
      <c r="D3" s="1"/>
      <c r="E3" s="1"/>
      <c r="F3" s="4"/>
    </row>
    <row r="4" spans="1:39" s="6" customFormat="1" ht="9" customHeight="1" x14ac:dyDescent="0.2"/>
    <row r="5" spans="1:39" customFormat="1" ht="3" customHeight="1" x14ac:dyDescent="0.2"/>
    <row r="6" spans="1:39" ht="3" customHeight="1" x14ac:dyDescent="0.2"/>
    <row r="7" spans="1:39" ht="3" customHeight="1" x14ac:dyDescent="0.2"/>
    <row r="8" spans="1:39" ht="3" customHeight="1" x14ac:dyDescent="0.2"/>
    <row r="9" spans="1:39" ht="3" customHeight="1" x14ac:dyDescent="0.2"/>
    <row r="10" spans="1:39" x14ac:dyDescent="0.2">
      <c r="I10" s="8"/>
    </row>
    <row r="11" spans="1:39" s="61" customFormat="1" ht="32" x14ac:dyDescent="0.2">
      <c r="F11" s="62"/>
      <c r="G11" s="63"/>
      <c r="H11" s="62"/>
      <c r="K11" s="64" t="s">
        <v>70</v>
      </c>
      <c r="L11" s="64"/>
      <c r="N11" s="64" t="s">
        <v>64</v>
      </c>
      <c r="O11" s="64"/>
      <c r="Q11" s="64" t="s">
        <v>72</v>
      </c>
      <c r="R11" s="64"/>
      <c r="T11" s="64" t="s">
        <v>85</v>
      </c>
      <c r="U11" s="64"/>
      <c r="W11" s="64" t="s">
        <v>89</v>
      </c>
      <c r="X11" s="64"/>
      <c r="Z11" s="64" t="s">
        <v>78</v>
      </c>
      <c r="AA11" s="64"/>
      <c r="AC11" s="64" t="s">
        <v>76</v>
      </c>
      <c r="AD11" s="64"/>
      <c r="AF11" s="64" t="s">
        <v>84</v>
      </c>
      <c r="AG11" s="64"/>
      <c r="AI11" s="64" t="s">
        <v>73</v>
      </c>
      <c r="AJ11" s="64"/>
      <c r="AL11" s="64" t="s">
        <v>92</v>
      </c>
      <c r="AM11" s="64"/>
    </row>
    <row r="12" spans="1:39" ht="5.25" customHeight="1" x14ac:dyDescent="0.2">
      <c r="F12" s="9"/>
      <c r="G12" s="9"/>
      <c r="K12" s="24"/>
      <c r="L12" s="25"/>
      <c r="N12" s="24"/>
      <c r="O12" s="25"/>
      <c r="Q12" s="24"/>
      <c r="R12" s="25"/>
      <c r="T12" s="24"/>
      <c r="U12" s="25"/>
      <c r="W12" s="24"/>
      <c r="X12" s="25"/>
      <c r="Z12" s="24"/>
      <c r="AA12" s="25"/>
      <c r="AC12" s="24"/>
      <c r="AD12" s="25"/>
      <c r="AF12" s="24"/>
      <c r="AG12" s="25"/>
      <c r="AI12" s="24"/>
      <c r="AJ12" s="25"/>
      <c r="AL12" s="24"/>
      <c r="AM12" s="25"/>
    </row>
    <row r="13" spans="1:39" s="45" customFormat="1" ht="30" x14ac:dyDescent="0.2">
      <c r="K13" s="49">
        <f>_xlfn.XLOOKUP(K11, 'Survey results'!$F$12:$F$40, 'Survey results'!$G$12:$G$40)</f>
        <v>0.66434648105181748</v>
      </c>
      <c r="L13" s="50" t="s">
        <v>93</v>
      </c>
      <c r="N13" s="49">
        <f>_xlfn.XLOOKUP(N11, 'Survey results'!$F$12:$F$40, 'Survey results'!$G$12:$G$40)</f>
        <v>0.13225058004640372</v>
      </c>
      <c r="O13" s="50" t="s">
        <v>93</v>
      </c>
      <c r="Q13" s="49">
        <f>_xlfn.XLOOKUP(Q11, 'Survey results'!$F$12:$F$40, 'Survey results'!$G$12:$G$40)</f>
        <v>6.3418406805877806E-2</v>
      </c>
      <c r="R13" s="50" t="s">
        <v>93</v>
      </c>
      <c r="T13" s="49">
        <f>_xlfn.XLOOKUP(T11, 'Survey results'!$F$12:$F$40, 'Survey results'!$G$12:$G$40)</f>
        <v>0.47254447022428459</v>
      </c>
      <c r="U13" s="50" t="s">
        <v>93</v>
      </c>
      <c r="W13" s="49">
        <f>_xlfn.XLOOKUP(W11, 'Survey results'!$F$12:$F$40, 'Survey results'!$G$12:$G$40)</f>
        <v>9.0487238979118326E-2</v>
      </c>
      <c r="X13" s="50" t="s">
        <v>93</v>
      </c>
      <c r="Z13" s="49">
        <f>_xlfn.XLOOKUP(Z11, 'Survey results'!$F$12:$F$40, 'Survey results'!$G$12:$G$40)</f>
        <v>0.31245166279969067</v>
      </c>
      <c r="AA13" s="50" t="s">
        <v>93</v>
      </c>
      <c r="AC13" s="49">
        <f>_xlfn.XLOOKUP(AC11, 'Survey results'!$F$12:$F$40, 'Survey results'!$G$12:$G$40)</f>
        <v>0.35962877030162416</v>
      </c>
      <c r="AD13" s="50" t="s">
        <v>93</v>
      </c>
      <c r="AF13" s="49">
        <f>_xlfn.XLOOKUP(AF11, 'Survey results'!$F$12:$F$40, 'Survey results'!$G$12:$G$40)</f>
        <v>0.29930394431554525</v>
      </c>
      <c r="AG13" s="50" t="s">
        <v>93</v>
      </c>
      <c r="AI13" s="49">
        <f>_xlfn.XLOOKUP(AI11, 'Survey results'!$F$12:$F$40, 'Survey results'!$G$12:$G$40)</f>
        <v>0.14385150812064965</v>
      </c>
      <c r="AJ13" s="50" t="s">
        <v>93</v>
      </c>
      <c r="AL13" s="74"/>
      <c r="AM13" s="75"/>
    </row>
    <row r="14" spans="1:39" ht="15" x14ac:dyDescent="0.2">
      <c r="F14" s="7"/>
      <c r="G14" s="7"/>
      <c r="H14" s="7"/>
      <c r="K14" s="34">
        <f>_xlfn.XLOOKUP(K11, 'Survey results'!$F$12:$F$40, 'Survey results'!$H$12:$H$40)</f>
        <v>0.1136890951276102</v>
      </c>
      <c r="L14" s="33" t="s">
        <v>94</v>
      </c>
      <c r="N14" s="34">
        <f>_xlfn.XLOOKUP(N11, 'Survey results'!$F$12:$F$40, 'Survey results'!$H$12:$H$40)</f>
        <v>0.18020108275328692</v>
      </c>
      <c r="O14" s="33" t="s">
        <v>94</v>
      </c>
      <c r="Q14" s="34">
        <f>_xlfn.XLOOKUP(Q11, 'Survey results'!$F$12:$F$40, 'Survey results'!$H$12:$H$40)</f>
        <v>0.22737819025522041</v>
      </c>
      <c r="R14" s="33" t="s">
        <v>94</v>
      </c>
      <c r="T14" s="34">
        <f>_xlfn.XLOOKUP(T11, 'Survey results'!$F$12:$F$40, 'Survey results'!$H$12:$H$40)</f>
        <v>0.16627996906419179</v>
      </c>
      <c r="U14" s="33" t="s">
        <v>94</v>
      </c>
      <c r="W14" s="34">
        <f>_xlfn.XLOOKUP(W11, 'Survey results'!$F$12:$F$40, 'Survey results'!$H$12:$H$40)</f>
        <v>0.17246713070378963</v>
      </c>
      <c r="X14" s="33" t="s">
        <v>94</v>
      </c>
      <c r="Z14" s="34">
        <f>_xlfn.XLOOKUP(Z11, 'Survey results'!$F$12:$F$40, 'Survey results'!$H$12:$H$40)</f>
        <v>0.10131477184841454</v>
      </c>
      <c r="AA14" s="33" t="s">
        <v>94</v>
      </c>
      <c r="AC14" s="34">
        <f>_xlfn.XLOOKUP(AC11, 'Survey results'!$F$12:$F$40, 'Survey results'!$H$12:$H$40)</f>
        <v>8.8167053364269138E-2</v>
      </c>
      <c r="AD14" s="33" t="s">
        <v>94</v>
      </c>
      <c r="AF14" s="34">
        <f>_xlfn.XLOOKUP(AF11, 'Survey results'!$F$12:$F$40, 'Survey results'!$H$12:$H$40)</f>
        <v>6.6511987625676727E-2</v>
      </c>
      <c r="AG14" s="33" t="s">
        <v>94</v>
      </c>
      <c r="AI14" s="34">
        <f>_xlfn.XLOOKUP(AI11, 'Survey results'!$F$12:$F$40, 'Survey results'!$H$12:$H$40)</f>
        <v>0.17865429234338748</v>
      </c>
      <c r="AJ14" s="33" t="s">
        <v>94</v>
      </c>
      <c r="AL14" s="69"/>
      <c r="AM14" s="70"/>
    </row>
    <row r="15" spans="1:39" ht="5.25" customHeight="1" x14ac:dyDescent="0.2">
      <c r="F15" s="7"/>
      <c r="G15" s="7"/>
      <c r="H15" s="7"/>
      <c r="K15" s="24"/>
      <c r="L15" s="25"/>
      <c r="N15" s="24"/>
      <c r="O15" s="25"/>
      <c r="Q15" s="24"/>
      <c r="R15" s="25"/>
      <c r="T15" s="24"/>
      <c r="U15" s="25"/>
      <c r="W15" s="24"/>
      <c r="X15" s="25"/>
      <c r="Z15" s="24"/>
      <c r="AA15" s="25"/>
      <c r="AC15" s="24"/>
      <c r="AD15" s="25"/>
      <c r="AF15" s="24"/>
      <c r="AG15" s="25"/>
      <c r="AI15" s="24"/>
      <c r="AJ15" s="25"/>
      <c r="AL15" s="24"/>
      <c r="AM15" s="25"/>
    </row>
    <row r="16" spans="1:39" ht="5.25" customHeight="1" x14ac:dyDescent="0.2">
      <c r="F16" s="9"/>
      <c r="G16" s="9"/>
      <c r="H16" s="9"/>
      <c r="I16" s="9"/>
      <c r="K16" s="24"/>
      <c r="L16" s="25"/>
      <c r="N16" s="24"/>
      <c r="O16" s="25"/>
      <c r="P16" s="93"/>
      <c r="Q16" s="24"/>
      <c r="R16" s="25"/>
      <c r="T16" s="24"/>
      <c r="U16" s="25"/>
      <c r="W16" s="24"/>
      <c r="X16" s="25"/>
      <c r="Z16" s="24"/>
      <c r="AA16" s="25"/>
      <c r="AC16" s="24"/>
      <c r="AD16" s="25"/>
      <c r="AF16" s="24"/>
      <c r="AG16" s="25"/>
      <c r="AI16" s="24"/>
      <c r="AJ16" s="25"/>
      <c r="AL16" s="24"/>
      <c r="AM16" s="25"/>
    </row>
    <row r="17" spans="6:56" s="10" customFormat="1" ht="30" x14ac:dyDescent="0.2">
      <c r="G17" s="15" t="s">
        <v>95</v>
      </c>
      <c r="H17" s="16" t="s">
        <v>54</v>
      </c>
      <c r="I17" s="9"/>
      <c r="J17" s="7"/>
      <c r="K17" s="13" t="s">
        <v>96</v>
      </c>
      <c r="L17" s="13" t="s">
        <v>97</v>
      </c>
      <c r="M17" s="7"/>
      <c r="N17" s="13" t="s">
        <v>96</v>
      </c>
      <c r="O17" s="13" t="s">
        <v>97</v>
      </c>
      <c r="P17" s="7"/>
      <c r="Q17" s="13" t="s">
        <v>96</v>
      </c>
      <c r="R17" s="13" t="s">
        <v>97</v>
      </c>
      <c r="S17" s="7"/>
      <c r="T17" s="13" t="s">
        <v>96</v>
      </c>
      <c r="U17" s="13" t="s">
        <v>97</v>
      </c>
      <c r="V17" s="7"/>
      <c r="W17" s="13" t="s">
        <v>96</v>
      </c>
      <c r="X17" s="13" t="s">
        <v>97</v>
      </c>
      <c r="Y17" s="7"/>
      <c r="Z17" s="13" t="s">
        <v>96</v>
      </c>
      <c r="AA17" s="13" t="s">
        <v>97</v>
      </c>
      <c r="AB17" s="7"/>
      <c r="AC17" s="13" t="s">
        <v>96</v>
      </c>
      <c r="AD17" s="13" t="s">
        <v>97</v>
      </c>
      <c r="AE17" s="7"/>
      <c r="AF17" s="13" t="s">
        <v>96</v>
      </c>
      <c r="AG17" s="13" t="s">
        <v>97</v>
      </c>
      <c r="AH17" s="7"/>
      <c r="AI17" s="13" t="s">
        <v>96</v>
      </c>
      <c r="AJ17" s="13" t="s">
        <v>97</v>
      </c>
      <c r="AK17" s="7"/>
      <c r="AL17" s="71"/>
      <c r="AM17" s="71"/>
    </row>
    <row r="18" spans="6:56" ht="30" x14ac:dyDescent="0.2">
      <c r="G18" s="47" t="s">
        <v>98</v>
      </c>
      <c r="H18" s="47" t="s">
        <v>33</v>
      </c>
      <c r="I18" s="9"/>
      <c r="K18" s="22" t="s">
        <v>51</v>
      </c>
      <c r="L18" s="48" t="s">
        <v>99</v>
      </c>
      <c r="N18" s="22" t="s">
        <v>51</v>
      </c>
      <c r="O18" s="48" t="s">
        <v>99</v>
      </c>
      <c r="Q18" s="22" t="s">
        <v>50</v>
      </c>
      <c r="R18" s="48" t="s">
        <v>100</v>
      </c>
      <c r="T18" s="22" t="s">
        <v>51</v>
      </c>
      <c r="U18" s="48" t="s">
        <v>99</v>
      </c>
      <c r="W18" s="22" t="s">
        <v>51</v>
      </c>
      <c r="X18" s="48" t="s">
        <v>99</v>
      </c>
      <c r="Z18" s="22" t="s">
        <v>51</v>
      </c>
      <c r="AA18" s="48" t="s">
        <v>99</v>
      </c>
      <c r="AC18" s="22" t="s">
        <v>51</v>
      </c>
      <c r="AD18" s="48" t="s">
        <v>99</v>
      </c>
      <c r="AF18" s="22" t="s">
        <v>51</v>
      </c>
      <c r="AG18" s="48" t="s">
        <v>99</v>
      </c>
      <c r="AI18" s="22" t="s">
        <v>51</v>
      </c>
      <c r="AJ18" s="48" t="s">
        <v>101</v>
      </c>
      <c r="AL18" s="68"/>
      <c r="AM18" s="68"/>
    </row>
    <row r="19" spans="6:56" ht="30" x14ac:dyDescent="0.2">
      <c r="G19" s="21" t="s">
        <v>98</v>
      </c>
      <c r="H19" s="21" t="s">
        <v>35</v>
      </c>
      <c r="I19" s="9"/>
      <c r="K19" s="23" t="s">
        <v>51</v>
      </c>
      <c r="L19" s="20" t="s">
        <v>102</v>
      </c>
      <c r="N19" s="23" t="s">
        <v>50</v>
      </c>
      <c r="O19" s="20" t="s">
        <v>103</v>
      </c>
      <c r="Q19" s="23" t="s">
        <v>51</v>
      </c>
      <c r="R19" s="20" t="s">
        <v>102</v>
      </c>
      <c r="T19" s="23" t="s">
        <v>51</v>
      </c>
      <c r="U19" s="20" t="s">
        <v>102</v>
      </c>
      <c r="W19" s="23" t="s">
        <v>50</v>
      </c>
      <c r="X19" s="20" t="s">
        <v>104</v>
      </c>
      <c r="Z19" s="23" t="s">
        <v>51</v>
      </c>
      <c r="AA19" s="20" t="s">
        <v>102</v>
      </c>
      <c r="AC19" s="23" t="s">
        <v>51</v>
      </c>
      <c r="AD19" s="20" t="s">
        <v>102</v>
      </c>
      <c r="AF19" s="23" t="s">
        <v>51</v>
      </c>
      <c r="AG19" s="20" t="s">
        <v>102</v>
      </c>
      <c r="AI19" s="23" t="s">
        <v>51</v>
      </c>
      <c r="AJ19" s="20" t="s">
        <v>102</v>
      </c>
      <c r="AL19" s="72"/>
      <c r="AM19" s="72"/>
    </row>
    <row r="20" spans="6:56" ht="30" x14ac:dyDescent="0.2">
      <c r="G20" s="21" t="s">
        <v>98</v>
      </c>
      <c r="H20" s="21" t="s">
        <v>37</v>
      </c>
      <c r="I20" s="9"/>
      <c r="K20" s="23" t="s">
        <v>51</v>
      </c>
      <c r="L20" s="20" t="s">
        <v>105</v>
      </c>
      <c r="N20" s="23" t="s">
        <v>50</v>
      </c>
      <c r="O20" s="20" t="s">
        <v>106</v>
      </c>
      <c r="Q20" s="23" t="s">
        <v>50</v>
      </c>
      <c r="R20" s="20" t="s">
        <v>107</v>
      </c>
      <c r="T20" s="23" t="s">
        <v>51</v>
      </c>
      <c r="U20" s="20" t="s">
        <v>108</v>
      </c>
      <c r="W20" s="23" t="s">
        <v>50</v>
      </c>
      <c r="X20" s="20" t="s">
        <v>109</v>
      </c>
      <c r="Z20" s="23" t="s">
        <v>51</v>
      </c>
      <c r="AA20" s="20" t="s">
        <v>108</v>
      </c>
      <c r="AC20" s="23" t="s">
        <v>51</v>
      </c>
      <c r="AD20" s="20" t="s">
        <v>108</v>
      </c>
      <c r="AF20" s="23" t="s">
        <v>51</v>
      </c>
      <c r="AG20" s="20" t="s">
        <v>108</v>
      </c>
      <c r="AI20" s="23" t="s">
        <v>51</v>
      </c>
      <c r="AJ20" s="20" t="s">
        <v>108</v>
      </c>
      <c r="AL20" s="72"/>
      <c r="AM20" s="72"/>
    </row>
    <row r="21" spans="6:56" ht="30" x14ac:dyDescent="0.2">
      <c r="G21" s="21" t="s">
        <v>98</v>
      </c>
      <c r="H21" s="21" t="s">
        <v>39</v>
      </c>
      <c r="I21" s="9"/>
      <c r="K21" s="23" t="s">
        <v>51</v>
      </c>
      <c r="L21" s="20" t="s">
        <v>110</v>
      </c>
      <c r="N21" s="23" t="s">
        <v>47</v>
      </c>
      <c r="O21" s="20" t="s">
        <v>111</v>
      </c>
      <c r="Q21" s="23" t="s">
        <v>47</v>
      </c>
      <c r="R21" s="20" t="s">
        <v>111</v>
      </c>
      <c r="T21" s="23" t="s">
        <v>47</v>
      </c>
      <c r="U21" s="20" t="s">
        <v>111</v>
      </c>
      <c r="W21" s="23" t="s">
        <v>47</v>
      </c>
      <c r="X21" s="20" t="s">
        <v>111</v>
      </c>
      <c r="Z21" s="23" t="s">
        <v>47</v>
      </c>
      <c r="AA21" s="20" t="s">
        <v>111</v>
      </c>
      <c r="AC21" s="23" t="s">
        <v>47</v>
      </c>
      <c r="AD21" s="20" t="s">
        <v>111</v>
      </c>
      <c r="AF21" s="23" t="s">
        <v>51</v>
      </c>
      <c r="AG21" s="20" t="s">
        <v>110</v>
      </c>
      <c r="AI21" s="23" t="s">
        <v>48</v>
      </c>
      <c r="AJ21" s="20" t="s">
        <v>112</v>
      </c>
      <c r="AL21" s="72"/>
      <c r="AM21" s="72"/>
    </row>
    <row r="22" spans="6:56" ht="30" x14ac:dyDescent="0.2">
      <c r="G22" s="21" t="s">
        <v>98</v>
      </c>
      <c r="H22" s="21" t="s">
        <v>41</v>
      </c>
      <c r="I22" s="9"/>
      <c r="K22" s="23" t="s">
        <v>51</v>
      </c>
      <c r="L22" s="20" t="s">
        <v>113</v>
      </c>
      <c r="N22" s="23" t="s">
        <v>51</v>
      </c>
      <c r="O22" s="20" t="s">
        <v>113</v>
      </c>
      <c r="Q22" s="23" t="s">
        <v>47</v>
      </c>
      <c r="R22" s="20" t="s">
        <v>114</v>
      </c>
      <c r="T22" s="23" t="s">
        <v>47</v>
      </c>
      <c r="U22" s="20" t="s">
        <v>114</v>
      </c>
      <c r="W22" s="23" t="s">
        <v>47</v>
      </c>
      <c r="X22" s="20" t="s">
        <v>114</v>
      </c>
      <c r="Z22" s="23" t="s">
        <v>47</v>
      </c>
      <c r="AA22" s="20" t="s">
        <v>114</v>
      </c>
      <c r="AC22" s="23" t="s">
        <v>47</v>
      </c>
      <c r="AD22" s="20" t="s">
        <v>114</v>
      </c>
      <c r="AF22" s="23" t="s">
        <v>47</v>
      </c>
      <c r="AG22" s="20" t="s">
        <v>114</v>
      </c>
      <c r="AI22" s="23" t="s">
        <v>48</v>
      </c>
      <c r="AJ22" s="20" t="s">
        <v>112</v>
      </c>
      <c r="AL22" s="72"/>
      <c r="AM22" s="72"/>
    </row>
    <row r="23" spans="6:56" ht="30" x14ac:dyDescent="0.2">
      <c r="G23" s="21" t="s">
        <v>98</v>
      </c>
      <c r="H23" s="21" t="s">
        <v>43</v>
      </c>
      <c r="I23" s="9"/>
      <c r="K23" s="23" t="s">
        <v>49</v>
      </c>
      <c r="L23" s="20" t="s">
        <v>115</v>
      </c>
      <c r="N23" s="23" t="s">
        <v>51</v>
      </c>
      <c r="O23" s="20" t="s">
        <v>116</v>
      </c>
      <c r="Q23" s="23" t="s">
        <v>51</v>
      </c>
      <c r="R23" s="20" t="s">
        <v>117</v>
      </c>
      <c r="T23" s="23" t="s">
        <v>47</v>
      </c>
      <c r="U23" s="20" t="s">
        <v>118</v>
      </c>
      <c r="W23" s="23" t="s">
        <v>47</v>
      </c>
      <c r="X23" s="20" t="s">
        <v>111</v>
      </c>
      <c r="Z23" s="23" t="s">
        <v>51</v>
      </c>
      <c r="AA23" s="20" t="s">
        <v>119</v>
      </c>
      <c r="AC23" s="23" t="s">
        <v>51</v>
      </c>
      <c r="AD23" s="20" t="s">
        <v>120</v>
      </c>
      <c r="AF23" s="23" t="s">
        <v>51</v>
      </c>
      <c r="AG23" s="20" t="s">
        <v>120</v>
      </c>
      <c r="AI23" s="23" t="s">
        <v>48</v>
      </c>
      <c r="AJ23" s="20" t="s">
        <v>121</v>
      </c>
      <c r="AL23" s="72"/>
      <c r="AM23" s="72"/>
    </row>
    <row r="24" spans="6:56" ht="5.25" customHeight="1" x14ac:dyDescent="0.2">
      <c r="F24" s="7"/>
      <c r="G24" s="7"/>
      <c r="H24" s="7"/>
      <c r="K24" s="24"/>
      <c r="L24" s="25"/>
      <c r="N24" s="24"/>
      <c r="O24" s="25"/>
      <c r="Q24" s="24"/>
      <c r="R24" s="25"/>
      <c r="T24" s="24"/>
      <c r="U24" s="25"/>
      <c r="W24" s="24"/>
      <c r="X24" s="25"/>
      <c r="Z24" s="24"/>
      <c r="AA24" s="25"/>
      <c r="AC24" s="24"/>
      <c r="AD24" s="25"/>
      <c r="AF24" s="24"/>
      <c r="AG24" s="25"/>
      <c r="AI24" s="24"/>
      <c r="AJ24" s="25"/>
      <c r="AL24" s="24"/>
      <c r="AM24" s="25"/>
    </row>
    <row r="25" spans="6:56" ht="5.25" customHeight="1" x14ac:dyDescent="0.2">
      <c r="F25" s="9"/>
      <c r="G25" s="9"/>
      <c r="H25" s="9"/>
      <c r="I25" s="9"/>
      <c r="K25" s="24"/>
      <c r="L25" s="25"/>
      <c r="N25" s="24"/>
      <c r="O25" s="25"/>
      <c r="Q25" s="24"/>
      <c r="R25" s="25"/>
      <c r="T25" s="24"/>
      <c r="U25" s="25"/>
      <c r="W25" s="24"/>
      <c r="X25" s="25"/>
      <c r="Z25" s="24"/>
      <c r="AA25" s="25"/>
      <c r="AC25" s="24"/>
      <c r="AD25" s="25"/>
      <c r="AF25" s="24"/>
      <c r="AG25" s="25"/>
      <c r="AI25" s="24"/>
      <c r="AJ25" s="25"/>
      <c r="AL25" s="9"/>
      <c r="AM25" s="25"/>
    </row>
    <row r="26" spans="6:56" ht="5.25" customHeight="1" x14ac:dyDescent="0.2">
      <c r="F26" s="9"/>
      <c r="G26" s="9"/>
      <c r="H26" s="9"/>
      <c r="I26" s="9"/>
      <c r="K26" s="24"/>
      <c r="L26" s="25"/>
      <c r="N26" s="24"/>
      <c r="O26" s="25"/>
      <c r="Q26" s="24"/>
      <c r="R26" s="25"/>
      <c r="T26" s="24"/>
      <c r="U26" s="25"/>
      <c r="W26" s="24"/>
      <c r="X26" s="25"/>
      <c r="Z26" s="24"/>
      <c r="AA26" s="25"/>
      <c r="AC26" s="24"/>
      <c r="AD26" s="25"/>
      <c r="AF26" s="24"/>
      <c r="AG26" s="25"/>
      <c r="AI26" s="24"/>
      <c r="AJ26" s="25"/>
      <c r="AL26" s="24"/>
      <c r="AM26" s="25"/>
    </row>
    <row r="27" spans="6:56" ht="45" x14ac:dyDescent="0.2">
      <c r="F27" s="11" t="s">
        <v>95</v>
      </c>
      <c r="G27" s="11" t="s">
        <v>122</v>
      </c>
      <c r="H27" s="12" t="s">
        <v>123</v>
      </c>
      <c r="I27" s="11" t="s">
        <v>124</v>
      </c>
      <c r="K27" s="13" t="s">
        <v>96</v>
      </c>
      <c r="L27" s="13" t="s">
        <v>97</v>
      </c>
      <c r="N27" s="13" t="s">
        <v>96</v>
      </c>
      <c r="O27" s="13" t="s">
        <v>97</v>
      </c>
      <c r="Q27" s="13" t="s">
        <v>96</v>
      </c>
      <c r="R27" s="13" t="s">
        <v>97</v>
      </c>
      <c r="T27" s="13" t="s">
        <v>96</v>
      </c>
      <c r="U27" s="13" t="s">
        <v>97</v>
      </c>
      <c r="W27" s="13" t="s">
        <v>96</v>
      </c>
      <c r="X27" s="13" t="s">
        <v>97</v>
      </c>
      <c r="Z27" s="13" t="s">
        <v>96</v>
      </c>
      <c r="AA27" s="13" t="s">
        <v>97</v>
      </c>
      <c r="AC27" s="13" t="s">
        <v>96</v>
      </c>
      <c r="AD27" s="13" t="s">
        <v>97</v>
      </c>
      <c r="AF27" s="13" t="s">
        <v>96</v>
      </c>
      <c r="AG27" s="13" t="s">
        <v>97</v>
      </c>
      <c r="AI27" s="13" t="s">
        <v>96</v>
      </c>
      <c r="AJ27" s="13" t="s">
        <v>97</v>
      </c>
      <c r="AL27" s="13" t="s">
        <v>125</v>
      </c>
      <c r="AM27" s="13" t="s">
        <v>97</v>
      </c>
    </row>
    <row r="28" spans="6:56" ht="30" x14ac:dyDescent="0.2">
      <c r="F28" s="41" t="s">
        <v>126</v>
      </c>
      <c r="G28" s="41" t="s">
        <v>127</v>
      </c>
      <c r="H28" s="41" t="s">
        <v>128</v>
      </c>
      <c r="I28" s="42">
        <v>0.28770301624129929</v>
      </c>
      <c r="K28" s="43" t="s">
        <v>47</v>
      </c>
      <c r="L28" s="43" t="s">
        <v>111</v>
      </c>
      <c r="N28" s="43" t="s">
        <v>47</v>
      </c>
      <c r="O28" s="43" t="s">
        <v>111</v>
      </c>
      <c r="Q28" s="43" t="s">
        <v>47</v>
      </c>
      <c r="R28" s="43" t="s">
        <v>111</v>
      </c>
      <c r="T28" s="43" t="s">
        <v>47</v>
      </c>
      <c r="U28" s="43" t="s">
        <v>111</v>
      </c>
      <c r="W28" s="43" t="s">
        <v>47</v>
      </c>
      <c r="X28" s="43" t="s">
        <v>111</v>
      </c>
      <c r="Z28" s="43" t="s">
        <v>47</v>
      </c>
      <c r="AA28" s="43" t="s">
        <v>111</v>
      </c>
      <c r="AC28" s="43" t="s">
        <v>47</v>
      </c>
      <c r="AD28" s="43" t="s">
        <v>111</v>
      </c>
      <c r="AF28" s="43" t="s">
        <v>47</v>
      </c>
      <c r="AG28" s="43" t="s">
        <v>111</v>
      </c>
      <c r="AI28" s="43" t="s">
        <v>47</v>
      </c>
      <c r="AJ28" s="43" t="s">
        <v>111</v>
      </c>
      <c r="AL28" s="44" t="str">
        <f>Scores!AL27</f>
        <v>Unknown</v>
      </c>
      <c r="AM28" s="43" t="s">
        <v>111</v>
      </c>
    </row>
    <row r="29" spans="6:56" ht="60" x14ac:dyDescent="0.2">
      <c r="F29" s="41" t="s">
        <v>126</v>
      </c>
      <c r="G29" s="41" t="s">
        <v>129</v>
      </c>
      <c r="H29" s="41" t="s">
        <v>130</v>
      </c>
      <c r="I29" s="42">
        <v>0.28692962103634956</v>
      </c>
      <c r="K29" s="43" t="s">
        <v>49</v>
      </c>
      <c r="L29" s="43" t="s">
        <v>131</v>
      </c>
      <c r="N29" s="43" t="s">
        <v>47</v>
      </c>
      <c r="O29" s="43" t="s">
        <v>111</v>
      </c>
      <c r="Q29" s="43" t="s">
        <v>47</v>
      </c>
      <c r="R29" s="43" t="s">
        <v>111</v>
      </c>
      <c r="T29" s="43" t="s">
        <v>47</v>
      </c>
      <c r="U29" s="43" t="s">
        <v>111</v>
      </c>
      <c r="W29" s="43" t="s">
        <v>47</v>
      </c>
      <c r="X29" s="43" t="s">
        <v>111</v>
      </c>
      <c r="Z29" s="43" t="s">
        <v>51</v>
      </c>
      <c r="AA29" s="43" t="s">
        <v>132</v>
      </c>
      <c r="AC29" s="43" t="s">
        <v>47</v>
      </c>
      <c r="AD29" s="43" t="s">
        <v>111</v>
      </c>
      <c r="AF29" s="43" t="s">
        <v>47</v>
      </c>
      <c r="AG29" s="43" t="s">
        <v>111</v>
      </c>
      <c r="AI29" s="43" t="s">
        <v>47</v>
      </c>
      <c r="AJ29" s="43" t="s">
        <v>111</v>
      </c>
      <c r="AL29" s="43" t="str">
        <f>Scores!AL28</f>
        <v>Good</v>
      </c>
      <c r="AM29" s="43" t="s">
        <v>133</v>
      </c>
      <c r="BD29" s="46"/>
    </row>
    <row r="30" spans="6:56" ht="75" x14ac:dyDescent="0.2">
      <c r="F30" s="21" t="s">
        <v>134</v>
      </c>
      <c r="G30" s="21" t="s">
        <v>135</v>
      </c>
      <c r="H30" s="21" t="s">
        <v>136</v>
      </c>
      <c r="I30" s="19">
        <v>0.28615622583139982</v>
      </c>
      <c r="K30" s="20" t="s">
        <v>47</v>
      </c>
      <c r="L30" s="20" t="s">
        <v>111</v>
      </c>
      <c r="N30" s="20" t="s">
        <v>47</v>
      </c>
      <c r="O30" s="20" t="s">
        <v>111</v>
      </c>
      <c r="Q30" s="20" t="s">
        <v>51</v>
      </c>
      <c r="R30" s="20" t="s">
        <v>137</v>
      </c>
      <c r="T30" s="20" t="s">
        <v>51</v>
      </c>
      <c r="U30" s="20" t="s">
        <v>138</v>
      </c>
      <c r="W30" s="20" t="s">
        <v>47</v>
      </c>
      <c r="X30" s="20" t="s">
        <v>111</v>
      </c>
      <c r="Z30" s="20" t="s">
        <v>47</v>
      </c>
      <c r="AA30" s="20" t="s">
        <v>111</v>
      </c>
      <c r="AC30" s="20" t="s">
        <v>47</v>
      </c>
      <c r="AD30" s="20" t="s">
        <v>111</v>
      </c>
      <c r="AF30" s="20" t="s">
        <v>51</v>
      </c>
      <c r="AG30" s="20" t="s">
        <v>139</v>
      </c>
      <c r="AI30" s="14" t="s">
        <v>47</v>
      </c>
      <c r="AJ30" s="20" t="s">
        <v>111</v>
      </c>
      <c r="AL30" s="20" t="str">
        <f>Scores!AL29</f>
        <v>Excellent</v>
      </c>
      <c r="AM30" s="20" t="s">
        <v>140</v>
      </c>
    </row>
    <row r="31" spans="6:56" ht="45" x14ac:dyDescent="0.2">
      <c r="F31" s="21" t="s">
        <v>134</v>
      </c>
      <c r="G31" s="21" t="s">
        <v>129</v>
      </c>
      <c r="H31" s="21" t="s">
        <v>141</v>
      </c>
      <c r="I31" s="19">
        <v>0.28228924980665121</v>
      </c>
      <c r="K31" s="20" t="s">
        <v>47</v>
      </c>
      <c r="L31" s="20" t="s">
        <v>111</v>
      </c>
      <c r="N31" s="20" t="s">
        <v>47</v>
      </c>
      <c r="O31" s="20" t="s">
        <v>111</v>
      </c>
      <c r="Q31" s="20" t="s">
        <v>47</v>
      </c>
      <c r="R31" s="20" t="s">
        <v>111</v>
      </c>
      <c r="T31" s="20" t="s">
        <v>47</v>
      </c>
      <c r="U31" s="20" t="s">
        <v>111</v>
      </c>
      <c r="W31" s="20" t="s">
        <v>47</v>
      </c>
      <c r="X31" s="20" t="s">
        <v>111</v>
      </c>
      <c r="Z31" s="20" t="s">
        <v>47</v>
      </c>
      <c r="AA31" s="20" t="s">
        <v>111</v>
      </c>
      <c r="AC31" s="20" t="s">
        <v>47</v>
      </c>
      <c r="AD31" s="20" t="s">
        <v>111</v>
      </c>
      <c r="AF31" s="20" t="s">
        <v>49</v>
      </c>
      <c r="AG31" s="20" t="s">
        <v>142</v>
      </c>
      <c r="AI31" s="14" t="s">
        <v>47</v>
      </c>
      <c r="AJ31" s="20" t="s">
        <v>111</v>
      </c>
      <c r="AL31" s="20" t="str">
        <f>Scores!AL30</f>
        <v>Fair</v>
      </c>
      <c r="AM31" s="20" t="s">
        <v>143</v>
      </c>
    </row>
    <row r="32" spans="6:56" ht="60" x14ac:dyDescent="0.2">
      <c r="F32" s="41" t="s">
        <v>126</v>
      </c>
      <c r="G32" s="41" t="s">
        <v>129</v>
      </c>
      <c r="H32" s="41" t="s">
        <v>144</v>
      </c>
      <c r="I32" s="42">
        <v>0.28151585460170148</v>
      </c>
      <c r="K32" s="43" t="s">
        <v>49</v>
      </c>
      <c r="L32" s="43" t="s">
        <v>131</v>
      </c>
      <c r="N32" s="43" t="s">
        <v>47</v>
      </c>
      <c r="O32" s="43" t="s">
        <v>111</v>
      </c>
      <c r="Q32" s="43" t="s">
        <v>47</v>
      </c>
      <c r="R32" s="43" t="s">
        <v>111</v>
      </c>
      <c r="T32" s="43" t="s">
        <v>51</v>
      </c>
      <c r="U32" s="43" t="s">
        <v>145</v>
      </c>
      <c r="W32" s="43" t="s">
        <v>47</v>
      </c>
      <c r="X32" s="43" t="s">
        <v>111</v>
      </c>
      <c r="Z32" s="43" t="s">
        <v>47</v>
      </c>
      <c r="AA32" s="43" t="s">
        <v>111</v>
      </c>
      <c r="AC32" s="43" t="s">
        <v>47</v>
      </c>
      <c r="AD32" s="43" t="s">
        <v>111</v>
      </c>
      <c r="AF32" s="43" t="s">
        <v>47</v>
      </c>
      <c r="AG32" s="43" t="s">
        <v>111</v>
      </c>
      <c r="AI32" s="43" t="s">
        <v>47</v>
      </c>
      <c r="AJ32" s="43" t="s">
        <v>111</v>
      </c>
      <c r="AL32" s="43" t="str">
        <f>Scores!AL31</f>
        <v>Good</v>
      </c>
      <c r="AM32" s="43" t="s">
        <v>146</v>
      </c>
    </row>
    <row r="33" spans="6:39" ht="30" x14ac:dyDescent="0.2">
      <c r="F33" s="41" t="s">
        <v>126</v>
      </c>
      <c r="G33" s="41" t="s">
        <v>127</v>
      </c>
      <c r="H33" s="41" t="s">
        <v>147</v>
      </c>
      <c r="I33" s="42">
        <v>0.27919566898685227</v>
      </c>
      <c r="K33" s="43" t="s">
        <v>49</v>
      </c>
      <c r="L33" s="43" t="s">
        <v>131</v>
      </c>
      <c r="N33" s="43" t="s">
        <v>47</v>
      </c>
      <c r="O33" s="43" t="s">
        <v>111</v>
      </c>
      <c r="Q33" s="43" t="s">
        <v>47</v>
      </c>
      <c r="R33" s="43" t="s">
        <v>111</v>
      </c>
      <c r="T33" s="43" t="s">
        <v>47</v>
      </c>
      <c r="U33" s="43" t="s">
        <v>111</v>
      </c>
      <c r="W33" s="43" t="s">
        <v>47</v>
      </c>
      <c r="X33" s="43" t="s">
        <v>111</v>
      </c>
      <c r="Z33" s="43" t="s">
        <v>47</v>
      </c>
      <c r="AA33" s="43" t="s">
        <v>111</v>
      </c>
      <c r="AC33" s="43" t="s">
        <v>47</v>
      </c>
      <c r="AD33" s="43" t="s">
        <v>111</v>
      </c>
      <c r="AF33" s="43" t="s">
        <v>47</v>
      </c>
      <c r="AG33" s="43" t="s">
        <v>111</v>
      </c>
      <c r="AI33" s="43" t="s">
        <v>47</v>
      </c>
      <c r="AJ33" s="43" t="s">
        <v>111</v>
      </c>
      <c r="AL33" s="43" t="str">
        <f>Scores!AL32</f>
        <v>Fair</v>
      </c>
      <c r="AM33" s="43" t="s">
        <v>148</v>
      </c>
    </row>
    <row r="34" spans="6:39" ht="30" x14ac:dyDescent="0.2">
      <c r="F34" s="41" t="s">
        <v>126</v>
      </c>
      <c r="G34" s="41" t="s">
        <v>127</v>
      </c>
      <c r="H34" s="41" t="s">
        <v>149</v>
      </c>
      <c r="I34" s="42">
        <v>0.26914153132250579</v>
      </c>
      <c r="K34" s="43" t="s">
        <v>47</v>
      </c>
      <c r="L34" s="43" t="s">
        <v>111</v>
      </c>
      <c r="N34" s="43" t="s">
        <v>47</v>
      </c>
      <c r="O34" s="43" t="s">
        <v>111</v>
      </c>
      <c r="Q34" s="43" t="s">
        <v>47</v>
      </c>
      <c r="R34" s="43" t="s">
        <v>111</v>
      </c>
      <c r="T34" s="43" t="s">
        <v>47</v>
      </c>
      <c r="U34" s="43" t="s">
        <v>111</v>
      </c>
      <c r="W34" s="43" t="s">
        <v>47</v>
      </c>
      <c r="X34" s="43" t="s">
        <v>111</v>
      </c>
      <c r="Z34" s="43" t="s">
        <v>47</v>
      </c>
      <c r="AA34" s="43" t="s">
        <v>111</v>
      </c>
      <c r="AC34" s="43" t="s">
        <v>47</v>
      </c>
      <c r="AD34" s="43" t="s">
        <v>111</v>
      </c>
      <c r="AF34" s="43" t="s">
        <v>47</v>
      </c>
      <c r="AG34" s="43" t="s">
        <v>111</v>
      </c>
      <c r="AI34" s="43" t="s">
        <v>47</v>
      </c>
      <c r="AJ34" s="43" t="s">
        <v>111</v>
      </c>
      <c r="AL34" s="43" t="str">
        <f>Scores!AL33</f>
        <v>Unknown</v>
      </c>
      <c r="AM34" s="43" t="s">
        <v>111</v>
      </c>
    </row>
    <row r="35" spans="6:39" ht="60" x14ac:dyDescent="0.2">
      <c r="F35" s="21" t="s">
        <v>134</v>
      </c>
      <c r="G35" s="21" t="s">
        <v>150</v>
      </c>
      <c r="H35" s="21" t="s">
        <v>151</v>
      </c>
      <c r="I35" s="19">
        <v>0.26759474091260632</v>
      </c>
      <c r="K35" s="20" t="s">
        <v>47</v>
      </c>
      <c r="L35" s="20" t="s">
        <v>111</v>
      </c>
      <c r="N35" s="20" t="s">
        <v>47</v>
      </c>
      <c r="O35" s="20" t="s">
        <v>111</v>
      </c>
      <c r="Q35" s="20" t="s">
        <v>47</v>
      </c>
      <c r="R35" s="20" t="s">
        <v>111</v>
      </c>
      <c r="T35" s="20" t="s">
        <v>47</v>
      </c>
      <c r="U35" s="20" t="s">
        <v>111</v>
      </c>
      <c r="W35" s="20" t="s">
        <v>49</v>
      </c>
      <c r="X35" s="20" t="s">
        <v>152</v>
      </c>
      <c r="Z35" s="20" t="s">
        <v>47</v>
      </c>
      <c r="AA35" s="20" t="s">
        <v>111</v>
      </c>
      <c r="AC35" s="20" t="s">
        <v>47</v>
      </c>
      <c r="AD35" s="20" t="s">
        <v>111</v>
      </c>
      <c r="AF35" s="20" t="s">
        <v>47</v>
      </c>
      <c r="AG35" s="20" t="s">
        <v>111</v>
      </c>
      <c r="AI35" s="20" t="s">
        <v>47</v>
      </c>
      <c r="AJ35" s="20" t="s">
        <v>111</v>
      </c>
      <c r="AL35" s="20" t="str">
        <f>Scores!AL34</f>
        <v>Fair</v>
      </c>
      <c r="AM35" s="20" t="s">
        <v>153</v>
      </c>
    </row>
    <row r="36" spans="6:39" ht="75" x14ac:dyDescent="0.2">
      <c r="F36" s="21" t="s">
        <v>134</v>
      </c>
      <c r="G36" s="21" t="s">
        <v>150</v>
      </c>
      <c r="H36" s="21" t="s">
        <v>154</v>
      </c>
      <c r="I36" s="19">
        <v>0.26372776488785771</v>
      </c>
      <c r="K36" s="20" t="s">
        <v>50</v>
      </c>
      <c r="L36" s="20" t="s">
        <v>155</v>
      </c>
      <c r="N36" s="20" t="s">
        <v>47</v>
      </c>
      <c r="O36" s="20" t="s">
        <v>111</v>
      </c>
      <c r="Q36" s="20" t="s">
        <v>49</v>
      </c>
      <c r="R36" s="20" t="s">
        <v>156</v>
      </c>
      <c r="T36" s="20" t="s">
        <v>47</v>
      </c>
      <c r="U36" s="20" t="s">
        <v>111</v>
      </c>
      <c r="W36" s="20" t="s">
        <v>47</v>
      </c>
      <c r="X36" s="20" t="s">
        <v>111</v>
      </c>
      <c r="Z36" s="20" t="s">
        <v>47</v>
      </c>
      <c r="AA36" s="20" t="s">
        <v>111</v>
      </c>
      <c r="AC36" s="20" t="s">
        <v>47</v>
      </c>
      <c r="AD36" s="20" t="s">
        <v>111</v>
      </c>
      <c r="AF36" s="20" t="s">
        <v>47</v>
      </c>
      <c r="AG36" s="20" t="s">
        <v>111</v>
      </c>
      <c r="AI36" s="20" t="s">
        <v>47</v>
      </c>
      <c r="AJ36" s="20" t="s">
        <v>111</v>
      </c>
      <c r="AL36" s="20" t="str">
        <f>Scores!AL35</f>
        <v>Fair</v>
      </c>
      <c r="AM36" s="20" t="s">
        <v>157</v>
      </c>
    </row>
    <row r="37" spans="6:39" ht="90" x14ac:dyDescent="0.2">
      <c r="F37" s="21" t="s">
        <v>134</v>
      </c>
      <c r="G37" s="21" t="s">
        <v>150</v>
      </c>
      <c r="H37" s="21" t="s">
        <v>158</v>
      </c>
      <c r="I37" s="19">
        <v>0.25986078886310904</v>
      </c>
      <c r="K37" s="20" t="s">
        <v>47</v>
      </c>
      <c r="L37" s="20" t="s">
        <v>111</v>
      </c>
      <c r="N37" s="20" t="s">
        <v>50</v>
      </c>
      <c r="O37" s="20" t="s">
        <v>159</v>
      </c>
      <c r="Q37" s="20" t="s">
        <v>49</v>
      </c>
      <c r="R37" s="20" t="s">
        <v>160</v>
      </c>
      <c r="T37" s="20" t="s">
        <v>47</v>
      </c>
      <c r="U37" s="20" t="s">
        <v>111</v>
      </c>
      <c r="W37" s="20" t="s">
        <v>49</v>
      </c>
      <c r="X37" s="20" t="s">
        <v>161</v>
      </c>
      <c r="Z37" s="20" t="s">
        <v>47</v>
      </c>
      <c r="AA37" s="20" t="s">
        <v>111</v>
      </c>
      <c r="AC37" s="20" t="s">
        <v>47</v>
      </c>
      <c r="AD37" s="20" t="s">
        <v>111</v>
      </c>
      <c r="AF37" s="20" t="s">
        <v>47</v>
      </c>
      <c r="AG37" s="20" t="s">
        <v>111</v>
      </c>
      <c r="AI37" s="20" t="s">
        <v>47</v>
      </c>
      <c r="AJ37" s="20" t="s">
        <v>111</v>
      </c>
      <c r="AL37" s="20" t="str">
        <f>Scores!AL36</f>
        <v>Fair</v>
      </c>
      <c r="AM37" s="20" t="s">
        <v>162</v>
      </c>
    </row>
    <row r="38" spans="6:39" ht="45" x14ac:dyDescent="0.2">
      <c r="F38" s="41" t="s">
        <v>126</v>
      </c>
      <c r="G38" s="41" t="s">
        <v>129</v>
      </c>
      <c r="H38" s="41" t="s">
        <v>163</v>
      </c>
      <c r="I38" s="42">
        <v>0.25754060324825984</v>
      </c>
      <c r="K38" s="43" t="s">
        <v>47</v>
      </c>
      <c r="L38" s="43" t="s">
        <v>111</v>
      </c>
      <c r="N38" s="43" t="s">
        <v>47</v>
      </c>
      <c r="O38" s="43" t="s">
        <v>111</v>
      </c>
      <c r="Q38" s="43" t="s">
        <v>47</v>
      </c>
      <c r="R38" s="43" t="s">
        <v>111</v>
      </c>
      <c r="T38" s="43" t="s">
        <v>47</v>
      </c>
      <c r="U38" s="43" t="s">
        <v>111</v>
      </c>
      <c r="W38" s="43" t="s">
        <v>47</v>
      </c>
      <c r="X38" s="43" t="s">
        <v>111</v>
      </c>
      <c r="Z38" s="43" t="s">
        <v>47</v>
      </c>
      <c r="AA38" s="43" t="s">
        <v>111</v>
      </c>
      <c r="AC38" s="43" t="s">
        <v>47</v>
      </c>
      <c r="AD38" s="43" t="s">
        <v>111</v>
      </c>
      <c r="AF38" s="43" t="s">
        <v>47</v>
      </c>
      <c r="AG38" s="43" t="s">
        <v>111</v>
      </c>
      <c r="AI38" s="43" t="s">
        <v>47</v>
      </c>
      <c r="AJ38" s="43" t="s">
        <v>111</v>
      </c>
      <c r="AL38" s="43" t="str">
        <f>Scores!AL37</f>
        <v>Unknown</v>
      </c>
      <c r="AM38" s="43" t="s">
        <v>111</v>
      </c>
    </row>
    <row r="39" spans="6:39" ht="30" x14ac:dyDescent="0.2">
      <c r="F39" s="41" t="s">
        <v>126</v>
      </c>
      <c r="G39" s="41" t="s">
        <v>127</v>
      </c>
      <c r="H39" s="41" t="s">
        <v>164</v>
      </c>
      <c r="I39" s="42">
        <v>0.25058004640371229</v>
      </c>
      <c r="K39" s="43" t="s">
        <v>47</v>
      </c>
      <c r="L39" s="43" t="s">
        <v>111</v>
      </c>
      <c r="N39" s="43" t="s">
        <v>47</v>
      </c>
      <c r="O39" s="43" t="s">
        <v>111</v>
      </c>
      <c r="Q39" s="43" t="s">
        <v>51</v>
      </c>
      <c r="R39" s="43" t="s">
        <v>165</v>
      </c>
      <c r="T39" s="43" t="s">
        <v>47</v>
      </c>
      <c r="U39" s="43" t="s">
        <v>111</v>
      </c>
      <c r="W39" s="43" t="s">
        <v>47</v>
      </c>
      <c r="X39" s="43" t="s">
        <v>111</v>
      </c>
      <c r="Z39" s="43" t="s">
        <v>47</v>
      </c>
      <c r="AA39" s="43" t="s">
        <v>111</v>
      </c>
      <c r="AC39" s="43" t="s">
        <v>47</v>
      </c>
      <c r="AD39" s="43" t="s">
        <v>111</v>
      </c>
      <c r="AF39" s="43" t="s">
        <v>47</v>
      </c>
      <c r="AG39" s="43" t="s">
        <v>111</v>
      </c>
      <c r="AI39" s="43" t="s">
        <v>47</v>
      </c>
      <c r="AJ39" s="43" t="s">
        <v>111</v>
      </c>
      <c r="AL39" s="43" t="str">
        <f>Scores!AL38</f>
        <v>Excellent</v>
      </c>
      <c r="AM39" s="43" t="s">
        <v>166</v>
      </c>
    </row>
    <row r="40" spans="6:39" ht="60" x14ac:dyDescent="0.2">
      <c r="F40" s="41" t="s">
        <v>126</v>
      </c>
      <c r="G40" s="41" t="s">
        <v>129</v>
      </c>
      <c r="H40" s="41" t="s">
        <v>167</v>
      </c>
      <c r="I40" s="42">
        <v>0.242846094354215</v>
      </c>
      <c r="K40" s="43" t="s">
        <v>47</v>
      </c>
      <c r="L40" s="43" t="s">
        <v>111</v>
      </c>
      <c r="N40" s="43" t="s">
        <v>47</v>
      </c>
      <c r="O40" s="43" t="s">
        <v>111</v>
      </c>
      <c r="Q40" s="43" t="s">
        <v>47</v>
      </c>
      <c r="R40" s="43" t="s">
        <v>111</v>
      </c>
      <c r="T40" s="43" t="s">
        <v>47</v>
      </c>
      <c r="U40" s="43" t="s">
        <v>111</v>
      </c>
      <c r="W40" s="43" t="s">
        <v>47</v>
      </c>
      <c r="X40" s="43" t="s">
        <v>111</v>
      </c>
      <c r="Z40" s="43" t="s">
        <v>47</v>
      </c>
      <c r="AA40" s="43" t="s">
        <v>111</v>
      </c>
      <c r="AC40" s="43" t="s">
        <v>47</v>
      </c>
      <c r="AD40" s="43" t="s">
        <v>111</v>
      </c>
      <c r="AF40" s="43" t="s">
        <v>47</v>
      </c>
      <c r="AG40" s="43" t="s">
        <v>111</v>
      </c>
      <c r="AI40" s="43" t="s">
        <v>47</v>
      </c>
      <c r="AJ40" s="43" t="s">
        <v>111</v>
      </c>
      <c r="AL40" s="43" t="str">
        <f>Scores!AL39</f>
        <v>Unknown</v>
      </c>
      <c r="AM40" s="43" t="s">
        <v>111</v>
      </c>
    </row>
    <row r="41" spans="6:39" ht="45" x14ac:dyDescent="0.2">
      <c r="F41" s="21" t="s">
        <v>134</v>
      </c>
      <c r="G41" s="21" t="s">
        <v>129</v>
      </c>
      <c r="H41" s="21" t="s">
        <v>168</v>
      </c>
      <c r="I41" s="19">
        <v>0.22583139984532097</v>
      </c>
      <c r="K41" s="20" t="s">
        <v>47</v>
      </c>
      <c r="L41" s="20" t="s">
        <v>111</v>
      </c>
      <c r="N41" s="20" t="s">
        <v>47</v>
      </c>
      <c r="O41" s="20" t="s">
        <v>111</v>
      </c>
      <c r="Q41" s="20" t="s">
        <v>47</v>
      </c>
      <c r="R41" s="20" t="s">
        <v>111</v>
      </c>
      <c r="T41" s="20" t="s">
        <v>47</v>
      </c>
      <c r="U41" s="20" t="s">
        <v>111</v>
      </c>
      <c r="W41" s="20" t="s">
        <v>47</v>
      </c>
      <c r="X41" s="20" t="s">
        <v>111</v>
      </c>
      <c r="Z41" s="20" t="s">
        <v>51</v>
      </c>
      <c r="AA41" s="20" t="s">
        <v>169</v>
      </c>
      <c r="AC41" s="20" t="s">
        <v>47</v>
      </c>
      <c r="AD41" s="20" t="s">
        <v>111</v>
      </c>
      <c r="AF41" s="20" t="s">
        <v>47</v>
      </c>
      <c r="AG41" s="20" t="s">
        <v>111</v>
      </c>
      <c r="AI41" s="20" t="s">
        <v>47</v>
      </c>
      <c r="AJ41" s="20" t="s">
        <v>111</v>
      </c>
      <c r="AL41" s="20" t="str">
        <f>Scores!AL40</f>
        <v>Excellent</v>
      </c>
      <c r="AM41" s="20" t="s">
        <v>170</v>
      </c>
    </row>
    <row r="42" spans="6:39" ht="30" x14ac:dyDescent="0.2">
      <c r="F42" s="41" t="s">
        <v>126</v>
      </c>
      <c r="G42" s="41" t="s">
        <v>127</v>
      </c>
      <c r="H42" s="41" t="s">
        <v>171</v>
      </c>
      <c r="I42" s="42">
        <v>0.22273781902552203</v>
      </c>
      <c r="K42" s="43" t="s">
        <v>47</v>
      </c>
      <c r="L42" s="43" t="s">
        <v>111</v>
      </c>
      <c r="N42" s="43" t="s">
        <v>47</v>
      </c>
      <c r="O42" s="43" t="s">
        <v>111</v>
      </c>
      <c r="Q42" s="43" t="s">
        <v>47</v>
      </c>
      <c r="R42" s="43" t="s">
        <v>111</v>
      </c>
      <c r="T42" s="43" t="s">
        <v>47</v>
      </c>
      <c r="U42" s="43" t="s">
        <v>111</v>
      </c>
      <c r="W42" s="43" t="s">
        <v>47</v>
      </c>
      <c r="X42" s="43" t="s">
        <v>111</v>
      </c>
      <c r="Z42" s="43" t="s">
        <v>47</v>
      </c>
      <c r="AA42" s="43" t="s">
        <v>111</v>
      </c>
      <c r="AC42" s="43" t="s">
        <v>47</v>
      </c>
      <c r="AD42" s="43" t="s">
        <v>111</v>
      </c>
      <c r="AF42" s="43" t="s">
        <v>47</v>
      </c>
      <c r="AG42" s="43" t="s">
        <v>111</v>
      </c>
      <c r="AI42" s="43" t="s">
        <v>47</v>
      </c>
      <c r="AJ42" s="43" t="s">
        <v>111</v>
      </c>
      <c r="AL42" s="43" t="str">
        <f>Scores!AL41</f>
        <v>Unknown</v>
      </c>
      <c r="AM42" s="43" t="s">
        <v>111</v>
      </c>
    </row>
    <row r="43" spans="6:39" ht="90" x14ac:dyDescent="0.2">
      <c r="F43" s="21" t="s">
        <v>134</v>
      </c>
      <c r="G43" s="21" t="s">
        <v>150</v>
      </c>
      <c r="H43" s="21" t="s">
        <v>172</v>
      </c>
      <c r="I43" s="19">
        <v>0.21577726218097448</v>
      </c>
      <c r="K43" s="20" t="s">
        <v>50</v>
      </c>
      <c r="L43" s="20" t="s">
        <v>173</v>
      </c>
      <c r="N43" s="20" t="s">
        <v>47</v>
      </c>
      <c r="O43" s="20" t="s">
        <v>111</v>
      </c>
      <c r="Q43" s="20" t="s">
        <v>51</v>
      </c>
      <c r="R43" s="20" t="s">
        <v>174</v>
      </c>
      <c r="T43" s="20" t="s">
        <v>47</v>
      </c>
      <c r="U43" s="20" t="s">
        <v>111</v>
      </c>
      <c r="W43" s="20" t="s">
        <v>49</v>
      </c>
      <c r="X43" s="20" t="s">
        <v>161</v>
      </c>
      <c r="Z43" s="20" t="s">
        <v>47</v>
      </c>
      <c r="AA43" s="20" t="s">
        <v>111</v>
      </c>
      <c r="AC43" s="20" t="s">
        <v>47</v>
      </c>
      <c r="AD43" s="20" t="s">
        <v>111</v>
      </c>
      <c r="AF43" s="20" t="s">
        <v>47</v>
      </c>
      <c r="AG43" s="20" t="s">
        <v>111</v>
      </c>
      <c r="AI43" s="20" t="s">
        <v>47</v>
      </c>
      <c r="AJ43" s="20" t="s">
        <v>111</v>
      </c>
      <c r="AL43" s="20" t="str">
        <f>Scores!AL42</f>
        <v>Good</v>
      </c>
      <c r="AM43" s="20" t="s">
        <v>175</v>
      </c>
    </row>
    <row r="44" spans="6:39" ht="45" x14ac:dyDescent="0.2">
      <c r="F44" s="21" t="s">
        <v>134</v>
      </c>
      <c r="G44" s="21" t="s">
        <v>135</v>
      </c>
      <c r="H44" s="21" t="s">
        <v>176</v>
      </c>
      <c r="I44" s="19">
        <v>0.21036349574632637</v>
      </c>
      <c r="K44" s="20" t="s">
        <v>47</v>
      </c>
      <c r="L44" s="20" t="s">
        <v>111</v>
      </c>
      <c r="N44" s="20" t="s">
        <v>47</v>
      </c>
      <c r="O44" s="20" t="s">
        <v>111</v>
      </c>
      <c r="Q44" s="20" t="s">
        <v>47</v>
      </c>
      <c r="R44" s="20" t="s">
        <v>111</v>
      </c>
      <c r="T44" s="20" t="s">
        <v>47</v>
      </c>
      <c r="U44" s="20" t="s">
        <v>111</v>
      </c>
      <c r="W44" s="20" t="s">
        <v>47</v>
      </c>
      <c r="X44" s="20" t="s">
        <v>111</v>
      </c>
      <c r="Z44" s="20" t="s">
        <v>47</v>
      </c>
      <c r="AA44" s="20" t="s">
        <v>111</v>
      </c>
      <c r="AC44" s="20" t="s">
        <v>47</v>
      </c>
      <c r="AD44" s="20" t="s">
        <v>111</v>
      </c>
      <c r="AF44" s="20" t="s">
        <v>47</v>
      </c>
      <c r="AG44" s="20" t="s">
        <v>111</v>
      </c>
      <c r="AI44" s="20" t="s">
        <v>49</v>
      </c>
      <c r="AJ44" s="20" t="s">
        <v>177</v>
      </c>
      <c r="AL44" s="20" t="str">
        <f>Scores!AL43</f>
        <v>Fair</v>
      </c>
      <c r="AM44" s="20" t="s">
        <v>178</v>
      </c>
    </row>
    <row r="45" spans="6:39" ht="60" x14ac:dyDescent="0.2">
      <c r="F45" s="21" t="s">
        <v>134</v>
      </c>
      <c r="G45" s="21" t="s">
        <v>135</v>
      </c>
      <c r="H45" s="21" t="s">
        <v>179</v>
      </c>
      <c r="I45" s="19">
        <v>0.20804331013147717</v>
      </c>
      <c r="K45" s="20" t="s">
        <v>47</v>
      </c>
      <c r="L45" s="20" t="s">
        <v>111</v>
      </c>
      <c r="N45" s="20" t="s">
        <v>47</v>
      </c>
      <c r="O45" s="20" t="s">
        <v>111</v>
      </c>
      <c r="Q45" s="20" t="s">
        <v>47</v>
      </c>
      <c r="R45" s="20" t="s">
        <v>111</v>
      </c>
      <c r="T45" s="20" t="s">
        <v>47</v>
      </c>
      <c r="U45" s="20" t="s">
        <v>111</v>
      </c>
      <c r="W45" s="20" t="s">
        <v>47</v>
      </c>
      <c r="X45" s="20" t="s">
        <v>111</v>
      </c>
      <c r="Z45" s="20" t="s">
        <v>47</v>
      </c>
      <c r="AA45" s="20" t="s">
        <v>111</v>
      </c>
      <c r="AC45" s="20" t="s">
        <v>49</v>
      </c>
      <c r="AD45" s="20" t="s">
        <v>180</v>
      </c>
      <c r="AF45" s="20" t="s">
        <v>47</v>
      </c>
      <c r="AG45" s="20" t="s">
        <v>111</v>
      </c>
      <c r="AI45" s="20" t="s">
        <v>47</v>
      </c>
      <c r="AJ45" s="20" t="s">
        <v>111</v>
      </c>
      <c r="AL45" s="20" t="str">
        <f>Scores!AL44</f>
        <v>Fair</v>
      </c>
      <c r="AM45" s="20" t="s">
        <v>181</v>
      </c>
    </row>
    <row r="46" spans="6:39" ht="60" x14ac:dyDescent="0.2">
      <c r="F46" s="21" t="s">
        <v>134</v>
      </c>
      <c r="G46" s="21" t="s">
        <v>127</v>
      </c>
      <c r="H46" s="21" t="s">
        <v>182</v>
      </c>
      <c r="I46" s="19">
        <v>0.19953596287703015</v>
      </c>
      <c r="K46" s="20" t="s">
        <v>51</v>
      </c>
      <c r="L46" s="20" t="s">
        <v>183</v>
      </c>
      <c r="N46" s="20" t="s">
        <v>47</v>
      </c>
      <c r="O46" s="20" t="s">
        <v>111</v>
      </c>
      <c r="Q46" s="20" t="s">
        <v>47</v>
      </c>
      <c r="R46" s="20" t="s">
        <v>111</v>
      </c>
      <c r="T46" s="20" t="s">
        <v>47</v>
      </c>
      <c r="U46" s="20" t="s">
        <v>111</v>
      </c>
      <c r="W46" s="20" t="s">
        <v>47</v>
      </c>
      <c r="X46" s="20" t="s">
        <v>111</v>
      </c>
      <c r="Z46" s="20" t="s">
        <v>47</v>
      </c>
      <c r="AA46" s="20" t="s">
        <v>111</v>
      </c>
      <c r="AC46" s="20" t="s">
        <v>47</v>
      </c>
      <c r="AD46" s="20" t="s">
        <v>111</v>
      </c>
      <c r="AF46" s="20" t="s">
        <v>47</v>
      </c>
      <c r="AG46" s="20" t="s">
        <v>111</v>
      </c>
      <c r="AI46" s="20" t="s">
        <v>47</v>
      </c>
      <c r="AJ46" s="20" t="s">
        <v>111</v>
      </c>
      <c r="AL46" s="20" t="str">
        <f>Scores!AL45</f>
        <v>Excellent</v>
      </c>
      <c r="AM46" s="20" t="s">
        <v>184</v>
      </c>
    </row>
    <row r="47" spans="6:39" ht="60" x14ac:dyDescent="0.2">
      <c r="F47" s="41" t="s">
        <v>126</v>
      </c>
      <c r="G47" s="41" t="s">
        <v>127</v>
      </c>
      <c r="H47" s="41" t="s">
        <v>185</v>
      </c>
      <c r="I47" s="42">
        <v>0.18561484918793503</v>
      </c>
      <c r="K47" s="43" t="s">
        <v>49</v>
      </c>
      <c r="L47" s="43" t="s">
        <v>186</v>
      </c>
      <c r="N47" s="43" t="s">
        <v>47</v>
      </c>
      <c r="O47" s="43" t="s">
        <v>111</v>
      </c>
      <c r="Q47" s="43" t="s">
        <v>47</v>
      </c>
      <c r="R47" s="43" t="s">
        <v>111</v>
      </c>
      <c r="T47" s="43" t="s">
        <v>47</v>
      </c>
      <c r="U47" s="43" t="s">
        <v>111</v>
      </c>
      <c r="W47" s="43" t="s">
        <v>47</v>
      </c>
      <c r="X47" s="43" t="s">
        <v>111</v>
      </c>
      <c r="Z47" s="43" t="s">
        <v>47</v>
      </c>
      <c r="AA47" s="43" t="s">
        <v>111</v>
      </c>
      <c r="AC47" s="43" t="s">
        <v>47</v>
      </c>
      <c r="AD47" s="43" t="s">
        <v>111</v>
      </c>
      <c r="AF47" s="43" t="s">
        <v>47</v>
      </c>
      <c r="AG47" s="43" t="s">
        <v>111</v>
      </c>
      <c r="AI47" s="43" t="s">
        <v>47</v>
      </c>
      <c r="AJ47" s="43" t="s">
        <v>111</v>
      </c>
      <c r="AL47" s="43" t="str">
        <f>Scores!AL46</f>
        <v>Fair</v>
      </c>
      <c r="AM47" s="43" t="s">
        <v>187</v>
      </c>
    </row>
    <row r="48" spans="6:39" ht="90" x14ac:dyDescent="0.2">
      <c r="F48" s="21" t="s">
        <v>134</v>
      </c>
      <c r="G48" s="21" t="s">
        <v>135</v>
      </c>
      <c r="H48" s="21" t="s">
        <v>188</v>
      </c>
      <c r="I48" s="19">
        <v>0.17633410672853828</v>
      </c>
      <c r="K48" s="20" t="s">
        <v>47</v>
      </c>
      <c r="L48" s="20" t="s">
        <v>111</v>
      </c>
      <c r="N48" s="20" t="s">
        <v>47</v>
      </c>
      <c r="O48" s="20" t="s">
        <v>111</v>
      </c>
      <c r="Q48" s="20" t="s">
        <v>50</v>
      </c>
      <c r="R48" s="20" t="s">
        <v>189</v>
      </c>
      <c r="T48" s="20" t="s">
        <v>47</v>
      </c>
      <c r="U48" s="20" t="s">
        <v>111</v>
      </c>
      <c r="W48" s="20" t="s">
        <v>47</v>
      </c>
      <c r="X48" s="20" t="s">
        <v>111</v>
      </c>
      <c r="Z48" s="20" t="s">
        <v>51</v>
      </c>
      <c r="AA48" s="20" t="s">
        <v>190</v>
      </c>
      <c r="AC48" s="20" t="s">
        <v>47</v>
      </c>
      <c r="AD48" s="20" t="s">
        <v>111</v>
      </c>
      <c r="AF48" s="20" t="s">
        <v>47</v>
      </c>
      <c r="AG48" s="20" t="s">
        <v>111</v>
      </c>
      <c r="AI48" s="20" t="s">
        <v>47</v>
      </c>
      <c r="AJ48" s="20" t="s">
        <v>111</v>
      </c>
      <c r="AL48" s="20" t="str">
        <f>Scores!AL47</f>
        <v>Good</v>
      </c>
      <c r="AM48" s="20" t="s">
        <v>191</v>
      </c>
    </row>
    <row r="49" spans="6:39" ht="60" x14ac:dyDescent="0.2">
      <c r="F49" s="21" t="s">
        <v>134</v>
      </c>
      <c r="G49" s="21" t="s">
        <v>135</v>
      </c>
      <c r="H49" s="21" t="s">
        <v>192</v>
      </c>
      <c r="I49" s="19">
        <v>0.16782675947409126</v>
      </c>
      <c r="K49" s="20" t="s">
        <v>50</v>
      </c>
      <c r="L49" s="20" t="s">
        <v>193</v>
      </c>
      <c r="N49" s="20" t="s">
        <v>50</v>
      </c>
      <c r="O49" s="20" t="s">
        <v>193</v>
      </c>
      <c r="Q49" s="20" t="s">
        <v>47</v>
      </c>
      <c r="R49" s="20" t="s">
        <v>111</v>
      </c>
      <c r="T49" s="20" t="s">
        <v>47</v>
      </c>
      <c r="U49" s="20" t="s">
        <v>111</v>
      </c>
      <c r="W49" s="20" t="s">
        <v>47</v>
      </c>
      <c r="X49" s="20" t="s">
        <v>111</v>
      </c>
      <c r="Z49" s="20" t="s">
        <v>47</v>
      </c>
      <c r="AA49" s="20" t="s">
        <v>111</v>
      </c>
      <c r="AC49" s="20" t="s">
        <v>47</v>
      </c>
      <c r="AD49" s="20" t="s">
        <v>111</v>
      </c>
      <c r="AF49" s="20" t="s">
        <v>47</v>
      </c>
      <c r="AG49" s="20" t="s">
        <v>111</v>
      </c>
      <c r="AI49" s="20" t="s">
        <v>51</v>
      </c>
      <c r="AJ49" s="20" t="s">
        <v>194</v>
      </c>
      <c r="AL49" s="20" t="str">
        <f>Scores!AL48</f>
        <v>Good</v>
      </c>
      <c r="AM49" s="20" t="s">
        <v>195</v>
      </c>
    </row>
    <row r="50" spans="6:39" ht="30" x14ac:dyDescent="0.2">
      <c r="F50" s="21" t="s">
        <v>134</v>
      </c>
      <c r="G50" s="21" t="s">
        <v>129</v>
      </c>
      <c r="H50" s="21" t="s">
        <v>196</v>
      </c>
      <c r="I50" s="19">
        <v>0.16705336426914152</v>
      </c>
      <c r="K50" s="20" t="s">
        <v>47</v>
      </c>
      <c r="L50" s="20" t="s">
        <v>111</v>
      </c>
      <c r="N50" s="20" t="s">
        <v>47</v>
      </c>
      <c r="O50" s="20" t="s">
        <v>111</v>
      </c>
      <c r="Q50" s="20" t="s">
        <v>47</v>
      </c>
      <c r="R50" s="20" t="s">
        <v>111</v>
      </c>
      <c r="T50" s="20" t="s">
        <v>47</v>
      </c>
      <c r="U50" s="20" t="s">
        <v>111</v>
      </c>
      <c r="W50" s="20" t="s">
        <v>47</v>
      </c>
      <c r="X50" s="20" t="s">
        <v>111</v>
      </c>
      <c r="Z50" s="20" t="s">
        <v>47</v>
      </c>
      <c r="AA50" s="20" t="s">
        <v>111</v>
      </c>
      <c r="AC50" s="20" t="s">
        <v>47</v>
      </c>
      <c r="AD50" s="20" t="s">
        <v>111</v>
      </c>
      <c r="AF50" s="20" t="s">
        <v>47</v>
      </c>
      <c r="AG50" s="20" t="s">
        <v>111</v>
      </c>
      <c r="AI50" s="20" t="s">
        <v>47</v>
      </c>
      <c r="AJ50" s="20" t="s">
        <v>111</v>
      </c>
      <c r="AL50" s="20" t="str">
        <f>Scores!AL49</f>
        <v>Unknown</v>
      </c>
      <c r="AM50" s="20" t="s">
        <v>111</v>
      </c>
    </row>
    <row r="51" spans="6:39" ht="45" x14ac:dyDescent="0.2">
      <c r="F51" s="21" t="s">
        <v>134</v>
      </c>
      <c r="G51" s="21" t="s">
        <v>129</v>
      </c>
      <c r="H51" s="21" t="s">
        <v>197</v>
      </c>
      <c r="I51" s="19">
        <v>0.16395978344934262</v>
      </c>
      <c r="K51" s="20" t="s">
        <v>51</v>
      </c>
      <c r="L51" s="20" t="s">
        <v>198</v>
      </c>
      <c r="N51" s="20" t="s">
        <v>47</v>
      </c>
      <c r="O51" s="20" t="s">
        <v>111</v>
      </c>
      <c r="Q51" s="20" t="s">
        <v>47</v>
      </c>
      <c r="R51" s="20" t="s">
        <v>111</v>
      </c>
      <c r="T51" s="20" t="s">
        <v>47</v>
      </c>
      <c r="U51" s="20" t="s">
        <v>111</v>
      </c>
      <c r="W51" s="20" t="s">
        <v>47</v>
      </c>
      <c r="X51" s="20" t="s">
        <v>111</v>
      </c>
      <c r="Z51" s="20" t="s">
        <v>47</v>
      </c>
      <c r="AA51" s="20" t="s">
        <v>111</v>
      </c>
      <c r="AC51" s="20" t="s">
        <v>47</v>
      </c>
      <c r="AD51" s="20" t="s">
        <v>111</v>
      </c>
      <c r="AF51" s="20" t="s">
        <v>47</v>
      </c>
      <c r="AG51" s="20" t="s">
        <v>111</v>
      </c>
      <c r="AI51" s="20" t="s">
        <v>47</v>
      </c>
      <c r="AJ51" s="20" t="s">
        <v>111</v>
      </c>
      <c r="AL51" s="20" t="str">
        <f>Scores!AL50</f>
        <v>Excellent</v>
      </c>
      <c r="AM51" s="20" t="s">
        <v>199</v>
      </c>
    </row>
    <row r="52" spans="6:39" ht="45" x14ac:dyDescent="0.2">
      <c r="F52" s="21" t="s">
        <v>134</v>
      </c>
      <c r="G52" s="21" t="s">
        <v>135</v>
      </c>
      <c r="H52" s="21" t="s">
        <v>200</v>
      </c>
      <c r="I52" s="19">
        <v>0.15235885537509666</v>
      </c>
      <c r="K52" s="20" t="s">
        <v>47</v>
      </c>
      <c r="L52" s="20" t="s">
        <v>111</v>
      </c>
      <c r="N52" s="20" t="s">
        <v>47</v>
      </c>
      <c r="O52" s="20" t="s">
        <v>111</v>
      </c>
      <c r="Q52" s="20" t="s">
        <v>47</v>
      </c>
      <c r="R52" s="20" t="s">
        <v>111</v>
      </c>
      <c r="T52" s="20" t="s">
        <v>50</v>
      </c>
      <c r="U52" s="20" t="s">
        <v>201</v>
      </c>
      <c r="W52" s="20" t="s">
        <v>47</v>
      </c>
      <c r="X52" s="20" t="s">
        <v>111</v>
      </c>
      <c r="Z52" s="20" t="s">
        <v>47</v>
      </c>
      <c r="AA52" s="20" t="s">
        <v>111</v>
      </c>
      <c r="AC52" s="20" t="s">
        <v>47</v>
      </c>
      <c r="AD52" s="20" t="s">
        <v>111</v>
      </c>
      <c r="AF52" s="20" t="s">
        <v>47</v>
      </c>
      <c r="AG52" s="20" t="s">
        <v>111</v>
      </c>
      <c r="AI52" s="20" t="s">
        <v>47</v>
      </c>
      <c r="AJ52" s="20" t="s">
        <v>111</v>
      </c>
      <c r="AL52" s="20" t="str">
        <f>Scores!AL51</f>
        <v>Good</v>
      </c>
      <c r="AM52" s="20" t="s">
        <v>202</v>
      </c>
    </row>
    <row r="53" spans="6:39" ht="30" x14ac:dyDescent="0.2">
      <c r="F53" s="41" t="s">
        <v>126</v>
      </c>
      <c r="G53" s="41" t="s">
        <v>127</v>
      </c>
      <c r="H53" s="41" t="s">
        <v>203</v>
      </c>
      <c r="I53" s="42">
        <v>0.14462490332559938</v>
      </c>
      <c r="K53" s="43" t="s">
        <v>47</v>
      </c>
      <c r="L53" s="43" t="s">
        <v>111</v>
      </c>
      <c r="N53" s="43" t="s">
        <v>47</v>
      </c>
      <c r="O53" s="43" t="s">
        <v>111</v>
      </c>
      <c r="Q53" s="43" t="s">
        <v>51</v>
      </c>
      <c r="R53" s="43" t="s">
        <v>165</v>
      </c>
      <c r="T53" s="43" t="s">
        <v>47</v>
      </c>
      <c r="U53" s="43" t="s">
        <v>111</v>
      </c>
      <c r="W53" s="43" t="s">
        <v>47</v>
      </c>
      <c r="X53" s="43" t="s">
        <v>111</v>
      </c>
      <c r="Z53" s="43" t="s">
        <v>47</v>
      </c>
      <c r="AA53" s="43" t="s">
        <v>111</v>
      </c>
      <c r="AC53" s="43" t="s">
        <v>47</v>
      </c>
      <c r="AD53" s="43" t="s">
        <v>111</v>
      </c>
      <c r="AF53" s="43" t="s">
        <v>47</v>
      </c>
      <c r="AG53" s="43" t="s">
        <v>111</v>
      </c>
      <c r="AI53" s="43" t="s">
        <v>47</v>
      </c>
      <c r="AJ53" s="43" t="s">
        <v>111</v>
      </c>
      <c r="AL53" s="43" t="str">
        <f>Scores!AL52</f>
        <v>Excellent</v>
      </c>
      <c r="AM53" s="43" t="s">
        <v>204</v>
      </c>
    </row>
    <row r="54" spans="6:39" ht="105" x14ac:dyDescent="0.2">
      <c r="F54" s="21" t="s">
        <v>134</v>
      </c>
      <c r="G54" s="21" t="s">
        <v>135</v>
      </c>
      <c r="H54" s="21" t="s">
        <v>205</v>
      </c>
      <c r="I54" s="19">
        <v>0.13379737045630316</v>
      </c>
      <c r="K54" s="20" t="s">
        <v>47</v>
      </c>
      <c r="L54" s="20" t="s">
        <v>111</v>
      </c>
      <c r="N54" s="20" t="s">
        <v>47</v>
      </c>
      <c r="O54" s="20" t="s">
        <v>111</v>
      </c>
      <c r="Q54" s="20" t="s">
        <v>51</v>
      </c>
      <c r="R54" s="20" t="s">
        <v>206</v>
      </c>
      <c r="T54" s="20" t="s">
        <v>50</v>
      </c>
      <c r="U54" s="20" t="s">
        <v>207</v>
      </c>
      <c r="W54" s="20" t="s">
        <v>47</v>
      </c>
      <c r="X54" s="20" t="s">
        <v>111</v>
      </c>
      <c r="Z54" s="20" t="s">
        <v>47</v>
      </c>
      <c r="AA54" s="20" t="s">
        <v>111</v>
      </c>
      <c r="AC54" s="20" t="s">
        <v>50</v>
      </c>
      <c r="AD54" s="20" t="s">
        <v>208</v>
      </c>
      <c r="AF54" s="20" t="s">
        <v>51</v>
      </c>
      <c r="AG54" s="20" t="s">
        <v>209</v>
      </c>
      <c r="AI54" s="20" t="s">
        <v>47</v>
      </c>
      <c r="AJ54" s="20" t="s">
        <v>111</v>
      </c>
      <c r="AL54" s="20" t="str">
        <f>Scores!AL53</f>
        <v>Good</v>
      </c>
      <c r="AM54" s="20" t="s">
        <v>210</v>
      </c>
    </row>
    <row r="55" spans="6:39" ht="120" x14ac:dyDescent="0.2">
      <c r="F55" s="21" t="s">
        <v>134</v>
      </c>
      <c r="G55" s="21" t="s">
        <v>127</v>
      </c>
      <c r="H55" s="21" t="s">
        <v>211</v>
      </c>
      <c r="I55" s="19">
        <v>0.12993039443155452</v>
      </c>
      <c r="K55" s="20" t="s">
        <v>50</v>
      </c>
      <c r="L55" s="20" t="s">
        <v>212</v>
      </c>
      <c r="N55" s="20" t="s">
        <v>47</v>
      </c>
      <c r="O55" s="20" t="s">
        <v>111</v>
      </c>
      <c r="Q55" s="20" t="s">
        <v>51</v>
      </c>
      <c r="R55" s="20" t="s">
        <v>213</v>
      </c>
      <c r="T55" s="20" t="s">
        <v>47</v>
      </c>
      <c r="U55" s="20" t="s">
        <v>111</v>
      </c>
      <c r="W55" s="20" t="s">
        <v>49</v>
      </c>
      <c r="X55" s="20" t="s">
        <v>214</v>
      </c>
      <c r="Z55" s="20" t="s">
        <v>47</v>
      </c>
      <c r="AA55" s="20" t="s">
        <v>111</v>
      </c>
      <c r="AC55" s="20" t="s">
        <v>47</v>
      </c>
      <c r="AD55" s="20" t="s">
        <v>111</v>
      </c>
      <c r="AF55" s="20" t="s">
        <v>47</v>
      </c>
      <c r="AG55" s="20" t="s">
        <v>111</v>
      </c>
      <c r="AI55" s="20" t="s">
        <v>47</v>
      </c>
      <c r="AJ55" s="20" t="s">
        <v>111</v>
      </c>
      <c r="AL55" s="20" t="str">
        <f>Scores!AL54</f>
        <v>Good</v>
      </c>
      <c r="AM55" s="20" t="s">
        <v>215</v>
      </c>
    </row>
    <row r="56" spans="6:39" ht="60" x14ac:dyDescent="0.2">
      <c r="F56" s="21" t="s">
        <v>134</v>
      </c>
      <c r="G56" s="21" t="s">
        <v>129</v>
      </c>
      <c r="H56" s="21" t="s">
        <v>216</v>
      </c>
      <c r="I56" s="19">
        <v>0.12761020881670534</v>
      </c>
      <c r="K56" s="20" t="s">
        <v>47</v>
      </c>
      <c r="L56" s="20" t="s">
        <v>111</v>
      </c>
      <c r="N56" s="20" t="s">
        <v>47</v>
      </c>
      <c r="O56" s="20" t="s">
        <v>111</v>
      </c>
      <c r="Q56" s="20" t="s">
        <v>47</v>
      </c>
      <c r="R56" s="20" t="s">
        <v>111</v>
      </c>
      <c r="T56" s="20" t="s">
        <v>47</v>
      </c>
      <c r="U56" s="20" t="s">
        <v>111</v>
      </c>
      <c r="W56" s="20" t="s">
        <v>47</v>
      </c>
      <c r="X56" s="20" t="s">
        <v>111</v>
      </c>
      <c r="Z56" s="20" t="s">
        <v>51</v>
      </c>
      <c r="AA56" s="20" t="s">
        <v>217</v>
      </c>
      <c r="AC56" s="20" t="s">
        <v>47</v>
      </c>
      <c r="AD56" s="20" t="s">
        <v>111</v>
      </c>
      <c r="AF56" s="20" t="s">
        <v>47</v>
      </c>
      <c r="AG56" s="20" t="s">
        <v>111</v>
      </c>
      <c r="AI56" s="20" t="s">
        <v>47</v>
      </c>
      <c r="AJ56" s="20" t="s">
        <v>111</v>
      </c>
      <c r="AL56" s="20" t="str">
        <f>Scores!AL55</f>
        <v>Excellent</v>
      </c>
      <c r="AM56" s="20" t="s">
        <v>218</v>
      </c>
    </row>
    <row r="57" spans="6:39" ht="105" x14ac:dyDescent="0.2">
      <c r="F57" s="21" t="s">
        <v>134</v>
      </c>
      <c r="G57" s="21" t="s">
        <v>127</v>
      </c>
      <c r="H57" s="21" t="s">
        <v>219</v>
      </c>
      <c r="I57" s="19">
        <v>0.12451662799690642</v>
      </c>
      <c r="K57" s="20" t="s">
        <v>51</v>
      </c>
      <c r="L57" s="20" t="s">
        <v>220</v>
      </c>
      <c r="N57" s="20" t="s">
        <v>49</v>
      </c>
      <c r="O57" s="20" t="s">
        <v>221</v>
      </c>
      <c r="Q57" s="20" t="s">
        <v>51</v>
      </c>
      <c r="R57" s="20" t="s">
        <v>222</v>
      </c>
      <c r="T57" s="20" t="s">
        <v>51</v>
      </c>
      <c r="U57" s="20" t="s">
        <v>220</v>
      </c>
      <c r="W57" s="20" t="s">
        <v>47</v>
      </c>
      <c r="X57" s="20" t="s">
        <v>111</v>
      </c>
      <c r="Z57" s="20" t="s">
        <v>47</v>
      </c>
      <c r="AA57" s="20" t="s">
        <v>111</v>
      </c>
      <c r="AC57" s="20" t="s">
        <v>51</v>
      </c>
      <c r="AD57" s="20" t="s">
        <v>220</v>
      </c>
      <c r="AF57" s="20" t="s">
        <v>51</v>
      </c>
      <c r="AG57" s="20" t="s">
        <v>223</v>
      </c>
      <c r="AI57" s="20" t="s">
        <v>49</v>
      </c>
      <c r="AJ57" s="20" t="s">
        <v>224</v>
      </c>
      <c r="AL57" s="20" t="str">
        <f>Scores!AL56</f>
        <v>Good</v>
      </c>
      <c r="AM57" s="20" t="s">
        <v>225</v>
      </c>
    </row>
    <row r="58" spans="6:39" ht="135" x14ac:dyDescent="0.2">
      <c r="F58" s="21" t="s">
        <v>134</v>
      </c>
      <c r="G58" s="21" t="s">
        <v>127</v>
      </c>
      <c r="H58" s="21" t="s">
        <v>226</v>
      </c>
      <c r="I58" s="19">
        <v>9.8994586233565357E-2</v>
      </c>
      <c r="K58" s="20" t="s">
        <v>51</v>
      </c>
      <c r="L58" s="20" t="s">
        <v>220</v>
      </c>
      <c r="N58" s="20" t="s">
        <v>51</v>
      </c>
      <c r="O58" s="20" t="s">
        <v>220</v>
      </c>
      <c r="Q58" s="20" t="s">
        <v>51</v>
      </c>
      <c r="R58" s="20" t="s">
        <v>220</v>
      </c>
      <c r="T58" s="20" t="s">
        <v>51</v>
      </c>
      <c r="U58" s="20" t="s">
        <v>220</v>
      </c>
      <c r="W58" s="20" t="s">
        <v>49</v>
      </c>
      <c r="X58" s="20" t="s">
        <v>227</v>
      </c>
      <c r="Z58" s="20" t="s">
        <v>47</v>
      </c>
      <c r="AA58" s="20" t="s">
        <v>111</v>
      </c>
      <c r="AC58" s="20" t="s">
        <v>51</v>
      </c>
      <c r="AD58" s="20" t="s">
        <v>220</v>
      </c>
      <c r="AF58" s="20" t="s">
        <v>51</v>
      </c>
      <c r="AG58" s="20" t="s">
        <v>228</v>
      </c>
      <c r="AI58" s="20" t="s">
        <v>48</v>
      </c>
      <c r="AJ58" s="20" t="s">
        <v>229</v>
      </c>
      <c r="AL58" s="20" t="str">
        <f>Scores!AL57</f>
        <v>Good</v>
      </c>
      <c r="AM58" s="20" t="s">
        <v>230</v>
      </c>
    </row>
    <row r="59" spans="6:39" ht="45" x14ac:dyDescent="0.2">
      <c r="F59" s="21" t="s">
        <v>134</v>
      </c>
      <c r="G59" s="21" t="s">
        <v>129</v>
      </c>
      <c r="H59" s="21" t="s">
        <v>231</v>
      </c>
      <c r="I59" s="19">
        <v>7.6566125290023199E-2</v>
      </c>
      <c r="K59" s="20" t="s">
        <v>51</v>
      </c>
      <c r="L59" s="20" t="s">
        <v>232</v>
      </c>
      <c r="N59" s="20" t="s">
        <v>47</v>
      </c>
      <c r="O59" s="20" t="s">
        <v>111</v>
      </c>
      <c r="Q59" s="20" t="s">
        <v>47</v>
      </c>
      <c r="R59" s="20" t="s">
        <v>111</v>
      </c>
      <c r="T59" s="20" t="s">
        <v>47</v>
      </c>
      <c r="U59" s="20" t="s">
        <v>111</v>
      </c>
      <c r="W59" s="20" t="s">
        <v>47</v>
      </c>
      <c r="X59" s="20" t="s">
        <v>111</v>
      </c>
      <c r="Z59" s="20" t="s">
        <v>47</v>
      </c>
      <c r="AA59" s="20" t="s">
        <v>111</v>
      </c>
      <c r="AC59" s="20" t="s">
        <v>47</v>
      </c>
      <c r="AD59" s="20" t="s">
        <v>111</v>
      </c>
      <c r="AF59" s="20" t="s">
        <v>47</v>
      </c>
      <c r="AG59" s="20" t="s">
        <v>111</v>
      </c>
      <c r="AI59" s="20" t="s">
        <v>47</v>
      </c>
      <c r="AJ59" s="20" t="s">
        <v>111</v>
      </c>
      <c r="AL59" s="20" t="str">
        <f>Scores!AL58</f>
        <v>Excellent</v>
      </c>
      <c r="AM59" s="20" t="s">
        <v>233</v>
      </c>
    </row>
    <row r="60" spans="6:39" ht="45" x14ac:dyDescent="0.2">
      <c r="F60" s="41" t="s">
        <v>126</v>
      </c>
      <c r="G60" s="41" t="s">
        <v>129</v>
      </c>
      <c r="H60" s="41" t="s">
        <v>234</v>
      </c>
      <c r="I60" s="42">
        <v>6.3418406805877806E-2</v>
      </c>
      <c r="K60" s="43" t="s">
        <v>47</v>
      </c>
      <c r="L60" s="43" t="s">
        <v>111</v>
      </c>
      <c r="N60" s="43" t="s">
        <v>47</v>
      </c>
      <c r="O60" s="43" t="s">
        <v>111</v>
      </c>
      <c r="Q60" s="43" t="s">
        <v>47</v>
      </c>
      <c r="R60" s="43" t="s">
        <v>111</v>
      </c>
      <c r="T60" s="43" t="s">
        <v>47</v>
      </c>
      <c r="U60" s="43" t="s">
        <v>111</v>
      </c>
      <c r="W60" s="43" t="s">
        <v>47</v>
      </c>
      <c r="X60" s="43" t="s">
        <v>111</v>
      </c>
      <c r="Z60" s="43" t="s">
        <v>47</v>
      </c>
      <c r="AA60" s="43" t="s">
        <v>111</v>
      </c>
      <c r="AC60" s="43" t="s">
        <v>47</v>
      </c>
      <c r="AD60" s="43" t="s">
        <v>111</v>
      </c>
      <c r="AF60" s="43" t="s">
        <v>47</v>
      </c>
      <c r="AG60" s="43" t="s">
        <v>111</v>
      </c>
      <c r="AI60" s="43" t="s">
        <v>47</v>
      </c>
      <c r="AJ60" s="43" t="s">
        <v>111</v>
      </c>
      <c r="AL60" s="43" t="str">
        <f>Scores!AL59</f>
        <v>Unknown</v>
      </c>
      <c r="AM60" s="43" t="s">
        <v>111</v>
      </c>
    </row>
    <row r="61" spans="6:39" ht="30" x14ac:dyDescent="0.2">
      <c r="F61" s="21" t="s">
        <v>134</v>
      </c>
      <c r="G61" s="21" t="s">
        <v>129</v>
      </c>
      <c r="H61" s="21" t="s">
        <v>235</v>
      </c>
      <c r="I61" s="19">
        <v>5.2590873936581593E-2</v>
      </c>
      <c r="K61" s="20" t="s">
        <v>47</v>
      </c>
      <c r="L61" s="20" t="s">
        <v>111</v>
      </c>
      <c r="N61" s="20" t="s">
        <v>47</v>
      </c>
      <c r="O61" s="20" t="s">
        <v>111</v>
      </c>
      <c r="Q61" s="20" t="s">
        <v>47</v>
      </c>
      <c r="R61" s="20" t="s">
        <v>111</v>
      </c>
      <c r="T61" s="20" t="s">
        <v>47</v>
      </c>
      <c r="U61" s="20" t="s">
        <v>111</v>
      </c>
      <c r="W61" s="20" t="s">
        <v>47</v>
      </c>
      <c r="X61" s="20" t="s">
        <v>111</v>
      </c>
      <c r="Z61" s="20" t="s">
        <v>47</v>
      </c>
      <c r="AA61" s="20" t="s">
        <v>111</v>
      </c>
      <c r="AC61" s="20" t="s">
        <v>47</v>
      </c>
      <c r="AD61" s="20" t="s">
        <v>111</v>
      </c>
      <c r="AF61" s="20" t="s">
        <v>47</v>
      </c>
      <c r="AG61" s="20" t="s">
        <v>111</v>
      </c>
      <c r="AI61" s="20" t="s">
        <v>47</v>
      </c>
      <c r="AJ61" s="20" t="s">
        <v>111</v>
      </c>
      <c r="AL61" s="20" t="str">
        <f>Scores!AL60</f>
        <v>Unknown</v>
      </c>
      <c r="AM61" s="20" t="s">
        <v>111</v>
      </c>
    </row>
    <row r="62" spans="6:39" ht="30" x14ac:dyDescent="0.2">
      <c r="F62" s="21" t="s">
        <v>134</v>
      </c>
      <c r="G62" s="21" t="s">
        <v>129</v>
      </c>
      <c r="H62" s="21" t="s">
        <v>236</v>
      </c>
      <c r="I62" s="19">
        <v>4.1763341067285381E-2</v>
      </c>
      <c r="K62" s="20" t="s">
        <v>47</v>
      </c>
      <c r="L62" s="20" t="s">
        <v>111</v>
      </c>
      <c r="N62" s="20" t="s">
        <v>47</v>
      </c>
      <c r="O62" s="20" t="s">
        <v>111</v>
      </c>
      <c r="Q62" s="20" t="s">
        <v>47</v>
      </c>
      <c r="R62" s="20" t="s">
        <v>111</v>
      </c>
      <c r="T62" s="20" t="s">
        <v>47</v>
      </c>
      <c r="U62" s="20" t="s">
        <v>111</v>
      </c>
      <c r="W62" s="20" t="s">
        <v>47</v>
      </c>
      <c r="X62" s="20" t="s">
        <v>111</v>
      </c>
      <c r="Z62" s="20" t="s">
        <v>47</v>
      </c>
      <c r="AA62" s="20" t="s">
        <v>111</v>
      </c>
      <c r="AC62" s="20" t="s">
        <v>47</v>
      </c>
      <c r="AD62" s="20" t="s">
        <v>111</v>
      </c>
      <c r="AF62" s="20" t="s">
        <v>47</v>
      </c>
      <c r="AG62" s="20" t="s">
        <v>111</v>
      </c>
      <c r="AI62" s="20" t="s">
        <v>47</v>
      </c>
      <c r="AJ62" s="20" t="s">
        <v>111</v>
      </c>
      <c r="AL62" s="20" t="str">
        <f>Scores!AL61</f>
        <v>Unknown</v>
      </c>
      <c r="AM62" s="20" t="s">
        <v>111</v>
      </c>
    </row>
  </sheetData>
  <conditionalFormatting sqref="A5">
    <cfRule type="expression" dxfId="602" priority="1" stopIfTrue="1">
      <formula>COUNT($B:$B)=0</formula>
    </cfRule>
    <cfRule type="cellIs" dxfId="601" priority="2" operator="equal">
      <formula>0</formula>
    </cfRule>
  </conditionalFormatting>
  <conditionalFormatting sqref="A2:D2">
    <cfRule type="expression" dxfId="600" priority="129">
      <formula>ISERROR(A2)</formula>
    </cfRule>
  </conditionalFormatting>
  <conditionalFormatting sqref="A1:E1">
    <cfRule type="expression" dxfId="599" priority="38">
      <formula>ISERROR(A1)</formula>
    </cfRule>
  </conditionalFormatting>
  <conditionalFormatting sqref="A14:AJ15">
    <cfRule type="cellIs" dxfId="598" priority="33" operator="equal">
      <formula>"Poor"</formula>
    </cfRule>
    <cfRule type="cellIs" dxfId="597" priority="34" operator="equal">
      <formula>"Unknown"</formula>
    </cfRule>
    <cfRule type="cellIs" dxfId="596" priority="35" operator="equal">
      <formula>"Fair"</formula>
    </cfRule>
    <cfRule type="cellIs" dxfId="595" priority="36" operator="equal">
      <formula>"Good"</formula>
    </cfRule>
    <cfRule type="cellIs" dxfId="594" priority="37" operator="equal">
      <formula>"Excellent"</formula>
    </cfRule>
  </conditionalFormatting>
  <conditionalFormatting sqref="A24:AM24">
    <cfRule type="cellIs" dxfId="593" priority="294" operator="equal">
      <formula>"Good"</formula>
    </cfRule>
    <cfRule type="cellIs" dxfId="592" priority="293" operator="equal">
      <formula>"Fair"</formula>
    </cfRule>
    <cfRule type="cellIs" dxfId="591" priority="292" operator="equal">
      <formula>"Unknown"</formula>
    </cfRule>
    <cfRule type="cellIs" dxfId="590" priority="291" operator="equal">
      <formula>"Poor"</formula>
    </cfRule>
    <cfRule type="cellIs" dxfId="589" priority="295" operator="equal">
      <formula>"Excellent"</formula>
    </cfRule>
  </conditionalFormatting>
  <conditionalFormatting sqref="G11 F12:G12 M12:AJ13 A13:L13">
    <cfRule type="cellIs" dxfId="588" priority="300" operator="equal">
      <formula>"Excellent"</formula>
    </cfRule>
    <cfRule type="cellIs" dxfId="587" priority="299" operator="equal">
      <formula>"Good"</formula>
    </cfRule>
    <cfRule type="cellIs" dxfId="586" priority="298" operator="equal">
      <formula>"Fair"</formula>
    </cfRule>
    <cfRule type="cellIs" dxfId="585" priority="297" operator="equal">
      <formula>"Unknown"</formula>
    </cfRule>
    <cfRule type="cellIs" dxfId="584" priority="296" operator="equal">
      <formula>"Poor"</formula>
    </cfRule>
  </conditionalFormatting>
  <conditionalFormatting sqref="G18:G23">
    <cfRule type="cellIs" dxfId="583" priority="761" operator="equal">
      <formula>"Good"</formula>
    </cfRule>
    <cfRule type="cellIs" dxfId="582" priority="760" operator="equal">
      <formula>"Fair"</formula>
    </cfRule>
    <cfRule type="cellIs" dxfId="581" priority="759" operator="equal">
      <formula>"Poor"</formula>
    </cfRule>
    <cfRule type="cellIs" dxfId="580" priority="758" operator="equal">
      <formula>"Unknown"</formula>
    </cfRule>
    <cfRule type="cellIs" dxfId="579" priority="762" operator="equal">
      <formula>"Excellent"</formula>
    </cfRule>
  </conditionalFormatting>
  <conditionalFormatting sqref="G17:H23 F16:H16 F25:I26 F27:H27 I27:I43 F28:I62">
    <cfRule type="cellIs" dxfId="578" priority="767" operator="equal">
      <formula>"Excellent"</formula>
    </cfRule>
    <cfRule type="cellIs" dxfId="577" priority="766" operator="equal">
      <formula>"Good"</formula>
    </cfRule>
    <cfRule type="cellIs" dxfId="576" priority="765" operator="equal">
      <formula>"Fair"</formula>
    </cfRule>
    <cfRule type="cellIs" dxfId="575" priority="763" operator="equal">
      <formula>"Poor"</formula>
    </cfRule>
    <cfRule type="cellIs" dxfId="574" priority="764" operator="equal">
      <formula>"Unknown"</formula>
    </cfRule>
  </conditionalFormatting>
  <conditionalFormatting sqref="I11:L12">
    <cfRule type="cellIs" dxfId="573" priority="40" operator="equal">
      <formula>"Unknown"</formula>
    </cfRule>
    <cfRule type="cellIs" dxfId="572" priority="43" operator="equal">
      <formula>"Excellent"</formula>
    </cfRule>
    <cfRule type="cellIs" dxfId="571" priority="39" operator="equal">
      <formula>"Poor"</formula>
    </cfRule>
    <cfRule type="cellIs" dxfId="570" priority="41" operator="equal">
      <formula>"Fair"</formula>
    </cfRule>
    <cfRule type="cellIs" dxfId="569" priority="42" operator="equal">
      <formula>"Good"</formula>
    </cfRule>
  </conditionalFormatting>
  <conditionalFormatting sqref="I16:AK23">
    <cfRule type="cellIs" dxfId="568" priority="163" operator="equal">
      <formula>"Poor"</formula>
    </cfRule>
    <cfRule type="cellIs" dxfId="567" priority="164" operator="equal">
      <formula>"Unknown"</formula>
    </cfRule>
    <cfRule type="cellIs" dxfId="566" priority="165" operator="equal">
      <formula>"Fair"</formula>
    </cfRule>
    <cfRule type="cellIs" dxfId="565" priority="166" operator="equal">
      <formula>"Good"</formula>
    </cfRule>
    <cfRule type="cellIs" dxfId="564" priority="167" operator="equal">
      <formula>"Excellent"</formula>
    </cfRule>
  </conditionalFormatting>
  <conditionalFormatting sqref="J10">
    <cfRule type="cellIs" dxfId="563" priority="742" operator="equal">
      <formula>"Poor"</formula>
    </cfRule>
    <cfRule type="cellIs" dxfId="562" priority="743" operator="equal">
      <formula>"Unknown"</formula>
    </cfRule>
    <cfRule type="cellIs" dxfId="561" priority="744" operator="equal">
      <formula>"Fair"</formula>
    </cfRule>
    <cfRule type="cellIs" dxfId="560" priority="745" operator="equal">
      <formula>"Good"</formula>
    </cfRule>
    <cfRule type="cellIs" dxfId="559" priority="746" operator="equal">
      <formula>"Excellent"</formula>
    </cfRule>
  </conditionalFormatting>
  <conditionalFormatting sqref="J25:AM62">
    <cfRule type="cellIs" dxfId="558" priority="131" operator="equal">
      <formula>"Poor"</formula>
    </cfRule>
    <cfRule type="cellIs" dxfId="557" priority="132" operator="equal">
      <formula>"Unknown"</formula>
    </cfRule>
    <cfRule type="cellIs" dxfId="556" priority="133" operator="equal">
      <formula>"Fair"</formula>
    </cfRule>
    <cfRule type="cellIs" dxfId="555" priority="134" operator="equal">
      <formula>"Good"</formula>
    </cfRule>
    <cfRule type="cellIs" dxfId="554" priority="135" operator="equal">
      <formula>"Excellent"</formula>
    </cfRule>
  </conditionalFormatting>
  <conditionalFormatting sqref="M10:M11">
    <cfRule type="cellIs" dxfId="553" priority="127" operator="equal">
      <formula>"Good"</formula>
    </cfRule>
    <cfRule type="cellIs" dxfId="552" priority="126" operator="equal">
      <formula>"Fair"</formula>
    </cfRule>
    <cfRule type="cellIs" dxfId="551" priority="125" operator="equal">
      <formula>"Unknown"</formula>
    </cfRule>
    <cfRule type="cellIs" dxfId="550" priority="124" operator="equal">
      <formula>"Poor"</formula>
    </cfRule>
    <cfRule type="cellIs" dxfId="549" priority="128" operator="equal">
      <formula>"Excellent"</formula>
    </cfRule>
  </conditionalFormatting>
  <conditionalFormatting sqref="N11:O11">
    <cfRule type="cellIs" dxfId="548" priority="44" operator="equal">
      <formula>"Poor"</formula>
    </cfRule>
    <cfRule type="cellIs" dxfId="547" priority="45" operator="equal">
      <formula>"Unknown"</formula>
    </cfRule>
    <cfRule type="cellIs" dxfId="546" priority="48" operator="equal">
      <formula>"Excellent"</formula>
    </cfRule>
    <cfRule type="cellIs" dxfId="545" priority="47" operator="equal">
      <formula>"Good"</formula>
    </cfRule>
    <cfRule type="cellIs" dxfId="544" priority="46" operator="equal">
      <formula>"Fair"</formula>
    </cfRule>
  </conditionalFormatting>
  <conditionalFormatting sqref="P10:P11">
    <cfRule type="cellIs" dxfId="543" priority="123" operator="equal">
      <formula>"Excellent"</formula>
    </cfRule>
    <cfRule type="cellIs" dxfId="542" priority="122" operator="equal">
      <formula>"Good"</formula>
    </cfRule>
    <cfRule type="cellIs" dxfId="541" priority="121" operator="equal">
      <formula>"Fair"</formula>
    </cfRule>
    <cfRule type="cellIs" dxfId="540" priority="120" operator="equal">
      <formula>"Unknown"</formula>
    </cfRule>
    <cfRule type="cellIs" dxfId="539" priority="119" operator="equal">
      <formula>"Poor"</formula>
    </cfRule>
  </conditionalFormatting>
  <conditionalFormatting sqref="Q11:R11">
    <cfRule type="cellIs" dxfId="538" priority="53" operator="equal">
      <formula>"Excellent"</formula>
    </cfRule>
    <cfRule type="cellIs" dxfId="537" priority="52" operator="equal">
      <formula>"Good"</formula>
    </cfRule>
    <cfRule type="cellIs" dxfId="536" priority="51" operator="equal">
      <formula>"Fair"</formula>
    </cfRule>
    <cfRule type="cellIs" dxfId="535" priority="50" operator="equal">
      <formula>"Unknown"</formula>
    </cfRule>
    <cfRule type="cellIs" dxfId="534" priority="49" operator="equal">
      <formula>"Poor"</formula>
    </cfRule>
  </conditionalFormatting>
  <conditionalFormatting sqref="S10:S11">
    <cfRule type="cellIs" dxfId="533" priority="115" operator="equal">
      <formula>"Unknown"</formula>
    </cfRule>
    <cfRule type="cellIs" dxfId="532" priority="118" operator="equal">
      <formula>"Excellent"</formula>
    </cfRule>
    <cfRule type="cellIs" dxfId="531" priority="117" operator="equal">
      <formula>"Good"</formula>
    </cfRule>
    <cfRule type="cellIs" dxfId="530" priority="116" operator="equal">
      <formula>"Fair"</formula>
    </cfRule>
    <cfRule type="cellIs" dxfId="529" priority="114" operator="equal">
      <formula>"Poor"</formula>
    </cfRule>
  </conditionalFormatting>
  <conditionalFormatting sqref="T11:U11">
    <cfRule type="cellIs" dxfId="528" priority="58" operator="equal">
      <formula>"Excellent"</formula>
    </cfRule>
    <cfRule type="cellIs" dxfId="527" priority="57" operator="equal">
      <formula>"Good"</formula>
    </cfRule>
    <cfRule type="cellIs" dxfId="526" priority="56" operator="equal">
      <formula>"Fair"</formula>
    </cfRule>
    <cfRule type="cellIs" dxfId="525" priority="55" operator="equal">
      <formula>"Unknown"</formula>
    </cfRule>
    <cfRule type="cellIs" dxfId="524" priority="54" operator="equal">
      <formula>"Poor"</formula>
    </cfRule>
  </conditionalFormatting>
  <conditionalFormatting sqref="V10:V11">
    <cfRule type="cellIs" dxfId="523" priority="109" operator="equal">
      <formula>"Poor"</formula>
    </cfRule>
    <cfRule type="cellIs" dxfId="522" priority="110" operator="equal">
      <formula>"Unknown"</formula>
    </cfRule>
    <cfRule type="cellIs" dxfId="521" priority="111" operator="equal">
      <formula>"Fair"</formula>
    </cfRule>
    <cfRule type="cellIs" dxfId="520" priority="112" operator="equal">
      <formula>"Good"</formula>
    </cfRule>
    <cfRule type="cellIs" dxfId="519" priority="113" operator="equal">
      <formula>"Excellent"</formula>
    </cfRule>
  </conditionalFormatting>
  <conditionalFormatting sqref="W11:X11">
    <cfRule type="cellIs" dxfId="518" priority="63" operator="equal">
      <formula>"Excellent"</formula>
    </cfRule>
    <cfRule type="cellIs" dxfId="517" priority="62" operator="equal">
      <formula>"Good"</formula>
    </cfRule>
    <cfRule type="cellIs" dxfId="516" priority="61" operator="equal">
      <formula>"Fair"</formula>
    </cfRule>
    <cfRule type="cellIs" dxfId="515" priority="60" operator="equal">
      <formula>"Unknown"</formula>
    </cfRule>
    <cfRule type="cellIs" dxfId="514" priority="59" operator="equal">
      <formula>"Poor"</formula>
    </cfRule>
  </conditionalFormatting>
  <conditionalFormatting sqref="Y10:Y11">
    <cfRule type="cellIs" dxfId="513" priority="108" operator="equal">
      <formula>"Excellent"</formula>
    </cfRule>
    <cfRule type="cellIs" dxfId="512" priority="106" operator="equal">
      <formula>"Fair"</formula>
    </cfRule>
    <cfRule type="cellIs" dxfId="511" priority="105" operator="equal">
      <formula>"Unknown"</formula>
    </cfRule>
    <cfRule type="cellIs" dxfId="510" priority="104" operator="equal">
      <formula>"Poor"</formula>
    </cfRule>
    <cfRule type="cellIs" dxfId="509" priority="107" operator="equal">
      <formula>"Good"</formula>
    </cfRule>
  </conditionalFormatting>
  <conditionalFormatting sqref="Z11:AA11">
    <cfRule type="cellIs" dxfId="508" priority="64" operator="equal">
      <formula>"Poor"</formula>
    </cfRule>
    <cfRule type="cellIs" dxfId="507" priority="65" operator="equal">
      <formula>"Unknown"</formula>
    </cfRule>
    <cfRule type="cellIs" dxfId="506" priority="66" operator="equal">
      <formula>"Fair"</formula>
    </cfRule>
    <cfRule type="cellIs" dxfId="505" priority="67" operator="equal">
      <formula>"Good"</formula>
    </cfRule>
    <cfRule type="cellIs" dxfId="504" priority="68" operator="equal">
      <formula>"Excellent"</formula>
    </cfRule>
  </conditionalFormatting>
  <conditionalFormatting sqref="AB10:AB11">
    <cfRule type="cellIs" dxfId="503" priority="103" operator="equal">
      <formula>"Excellent"</formula>
    </cfRule>
    <cfRule type="cellIs" dxfId="502" priority="102" operator="equal">
      <formula>"Good"</formula>
    </cfRule>
    <cfRule type="cellIs" dxfId="501" priority="101" operator="equal">
      <formula>"Fair"</formula>
    </cfRule>
    <cfRule type="cellIs" dxfId="500" priority="100" operator="equal">
      <formula>"Unknown"</formula>
    </cfRule>
    <cfRule type="cellIs" dxfId="499" priority="99" operator="equal">
      <formula>"Poor"</formula>
    </cfRule>
  </conditionalFormatting>
  <conditionalFormatting sqref="AC11:AD11">
    <cfRule type="cellIs" dxfId="498" priority="73" operator="equal">
      <formula>"Excellent"</formula>
    </cfRule>
    <cfRule type="cellIs" dxfId="497" priority="69" operator="equal">
      <formula>"Poor"</formula>
    </cfRule>
    <cfRule type="cellIs" dxfId="496" priority="70" operator="equal">
      <formula>"Unknown"</formula>
    </cfRule>
    <cfRule type="cellIs" dxfId="495" priority="71" operator="equal">
      <formula>"Fair"</formula>
    </cfRule>
    <cfRule type="cellIs" dxfId="494" priority="72" operator="equal">
      <formula>"Good"</formula>
    </cfRule>
  </conditionalFormatting>
  <conditionalFormatting sqref="AE10:AE11">
    <cfRule type="cellIs" dxfId="493" priority="95" operator="equal">
      <formula>"Unknown"</formula>
    </cfRule>
    <cfRule type="cellIs" dxfId="492" priority="94" operator="equal">
      <formula>"Poor"</formula>
    </cfRule>
    <cfRule type="cellIs" dxfId="491" priority="98" operator="equal">
      <formula>"Excellent"</formula>
    </cfRule>
    <cfRule type="cellIs" dxfId="490" priority="97" operator="equal">
      <formula>"Good"</formula>
    </cfRule>
    <cfRule type="cellIs" dxfId="489" priority="96" operator="equal">
      <formula>"Fair"</formula>
    </cfRule>
  </conditionalFormatting>
  <conditionalFormatting sqref="AF11:AJ11">
    <cfRule type="cellIs" dxfId="488" priority="75" operator="equal">
      <formula>"Unknown"</formula>
    </cfRule>
    <cfRule type="cellIs" dxfId="487" priority="74" operator="equal">
      <formula>"Poor"</formula>
    </cfRule>
    <cfRule type="cellIs" dxfId="486" priority="76" operator="equal">
      <formula>"Fair"</formula>
    </cfRule>
    <cfRule type="cellIs" dxfId="485" priority="77" operator="equal">
      <formula>"Good"</formula>
    </cfRule>
    <cfRule type="cellIs" dxfId="484" priority="78" operator="equal">
      <formula>"Excellent"</formula>
    </cfRule>
  </conditionalFormatting>
  <conditionalFormatting sqref="AH10">
    <cfRule type="cellIs" dxfId="483" priority="89" operator="equal">
      <formula>"Poor"</formula>
    </cfRule>
    <cfRule type="cellIs" dxfId="482" priority="90" operator="equal">
      <formula>"Unknown"</formula>
    </cfRule>
    <cfRule type="cellIs" dxfId="481" priority="91" operator="equal">
      <formula>"Fair"</formula>
    </cfRule>
    <cfRule type="cellIs" dxfId="480" priority="92" operator="equal">
      <formula>"Good"</formula>
    </cfRule>
    <cfRule type="cellIs" dxfId="479" priority="93" operator="equal">
      <formula>"Excellent"</formula>
    </cfRule>
  </conditionalFormatting>
  <conditionalFormatting sqref="AK10:AK15">
    <cfRule type="cellIs" dxfId="478" priority="28" operator="equal">
      <formula>"Poor"</formula>
    </cfRule>
    <cfRule type="cellIs" dxfId="477" priority="29" operator="equal">
      <formula>"Unknown"</formula>
    </cfRule>
    <cfRule type="cellIs" dxfId="476" priority="30" operator="equal">
      <formula>"Fair"</formula>
    </cfRule>
    <cfRule type="cellIs" dxfId="475" priority="31" operator="equal">
      <formula>"Good"</formula>
    </cfRule>
    <cfRule type="cellIs" dxfId="474" priority="32" operator="equal">
      <formula>"Excellent"</formula>
    </cfRule>
  </conditionalFormatting>
  <conditionalFormatting sqref="AL11:AM24">
    <cfRule type="cellIs" dxfId="473" priority="7" operator="equal">
      <formula>"Excellent"</formula>
    </cfRule>
    <cfRule type="cellIs" dxfId="472" priority="6" operator="equal">
      <formula>"Good"</formula>
    </cfRule>
    <cfRule type="cellIs" dxfId="471" priority="5" operator="equal">
      <formula>"Fair"</formula>
    </cfRule>
    <cfRule type="cellIs" dxfId="470" priority="4" operator="equal">
      <formula>"Unknown"</formula>
    </cfRule>
    <cfRule type="cellIs" dxfId="469" priority="3" operator="equal">
      <formula>"Poor"</formula>
    </cfRule>
  </conditionalFormatting>
  <conditionalFormatting sqref="AN14">
    <cfRule type="cellIs" dxfId="468" priority="21" operator="equal">
      <formula>"Good"</formula>
    </cfRule>
    <cfRule type="cellIs" dxfId="467" priority="20" operator="equal">
      <formula>"Fair"</formula>
    </cfRule>
    <cfRule type="cellIs" dxfId="466" priority="19" operator="equal">
      <formula>"Unknown"</formula>
    </cfRule>
    <cfRule type="cellIs" dxfId="465" priority="18" operator="equal">
      <formula>"Poor"</formula>
    </cfRule>
    <cfRule type="cellIs" dxfId="464" priority="22" operator="equal">
      <formula>"Excellent"</formula>
    </cfRule>
  </conditionalFormatting>
  <hyperlinks>
    <hyperlink ref="A4" location="'Map'!A1" display="Map" xr:uid="{3927327B-4EF1-4BE1-B417-432B54B8F9C1}"/>
  </hyperlinks>
  <pageMargins left="0.7" right="0.7" top="0.75" bottom="0.75" header="0.3" footer="0.3"/>
  <pageSetup paperSize="9" orientation="portrait" horizontalDpi="300" verticalDpi="0" copies="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4BE8AD9-CC8A-4257-A823-3CAEDB63D24E}">
          <x14:formula1>
            <xm:f>Lists!$F$13:$F$17</xm:f>
          </x14:formula1>
          <xm:sqref>W28:W62 AL18:AL23 AL28:AL62 T18:T23 K18:K23 W18:W23 AF18:AF23 Q18:Q23 AI28:AI62 AI18:AI23 Z18:Z23 AC18:AC23 N18:N23 K28:K62 AF28:AF62 T28:T62 AC28:AC62 Q28:Q62 Z28:Z62 N28:N62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D1E99-5745-4C7B-8AFE-864A95C8CE64}">
  <sheetPr codeName="Sheet8"/>
  <dimension ref="A1:BD69"/>
  <sheetViews>
    <sheetView showGridLines="0" zoomScale="90" zoomScaleNormal="90" workbookViewId="0">
      <pane xSplit="9" ySplit="26" topLeftCell="J27" activePane="bottomRight" state="frozen"/>
      <selection activeCell="L18" sqref="L18"/>
      <selection pane="topRight" activeCell="L18" sqref="L18"/>
      <selection pane="bottomLeft" activeCell="L18" sqref="L18"/>
      <selection pane="bottomRight" activeCell="L18" sqref="L18"/>
    </sheetView>
  </sheetViews>
  <sheetFormatPr baseColWidth="10" defaultColWidth="9.19921875" defaultRowHeight="14" x14ac:dyDescent="0.2"/>
  <cols>
    <col min="1" max="5" width="1.796875" style="7" customWidth="1"/>
    <col min="6" max="6" width="16" style="8" customWidth="1"/>
    <col min="7" max="7" width="16.19921875" style="8" bestFit="1" customWidth="1"/>
    <col min="8" max="8" width="74.796875" style="8" customWidth="1"/>
    <col min="9" max="9" width="10.59765625" style="7" customWidth="1"/>
    <col min="10" max="10" width="5.59765625" style="7" customWidth="1"/>
    <col min="11" max="12" width="11.796875" style="7" bestFit="1" customWidth="1"/>
    <col min="13" max="13" width="1" style="7" customWidth="1"/>
    <col min="14" max="15" width="11.796875" style="7" bestFit="1" customWidth="1"/>
    <col min="16" max="16" width="1" style="7" customWidth="1"/>
    <col min="17" max="18" width="11.796875" style="7" bestFit="1" customWidth="1"/>
    <col min="19" max="19" width="1" style="7" customWidth="1"/>
    <col min="20" max="21" width="11.796875" style="7" bestFit="1" customWidth="1"/>
    <col min="22" max="22" width="1" style="7" customWidth="1"/>
    <col min="23" max="24" width="11.796875" style="7" bestFit="1" customWidth="1"/>
    <col min="25" max="25" width="1" style="7" customWidth="1"/>
    <col min="26" max="27" width="11.796875" style="7" bestFit="1" customWidth="1"/>
    <col min="28" max="28" width="1" style="7" customWidth="1"/>
    <col min="29" max="30" width="11.796875" style="7" bestFit="1" customWidth="1"/>
    <col min="31" max="31" width="1" style="7" customWidth="1"/>
    <col min="32" max="33" width="11.796875" style="7" bestFit="1" customWidth="1"/>
    <col min="34" max="34" width="1" style="7" customWidth="1"/>
    <col min="35" max="36" width="11.796875" style="7" bestFit="1" customWidth="1"/>
    <col min="37" max="37" width="1" style="7" customWidth="1"/>
    <col min="38" max="16384" width="9.19921875" style="7"/>
  </cols>
  <sheetData>
    <row r="1" spans="1:39" s="2" customFormat="1" ht="49.5" customHeight="1" x14ac:dyDescent="0.2">
      <c r="A1" s="53" t="s">
        <v>14</v>
      </c>
      <c r="B1" s="40"/>
      <c r="C1" s="40"/>
      <c r="D1" s="40"/>
      <c r="E1" s="40"/>
      <c r="G1" s="54" t="s">
        <v>237</v>
      </c>
    </row>
    <row r="2" spans="1:39" s="3" customFormat="1" ht="18" customHeight="1" x14ac:dyDescent="0.2">
      <c r="A2" s="40"/>
      <c r="B2" s="39"/>
      <c r="C2" s="39"/>
      <c r="D2" s="39"/>
    </row>
    <row r="3" spans="1:39" s="5" customFormat="1" ht="18" customHeight="1" x14ac:dyDescent="0.2">
      <c r="A3" s="1"/>
      <c r="B3" s="1"/>
      <c r="C3" s="1"/>
      <c r="D3" s="1"/>
      <c r="E3" s="1"/>
      <c r="F3" s="4"/>
    </row>
    <row r="4" spans="1:39" s="6" customFormat="1" ht="9" customHeight="1" x14ac:dyDescent="0.2"/>
    <row r="5" spans="1:39" customFormat="1" ht="3" customHeight="1" x14ac:dyDescent="0.2"/>
    <row r="6" spans="1:39" ht="3" customHeight="1" x14ac:dyDescent="0.2"/>
    <row r="7" spans="1:39" ht="3" customHeight="1" x14ac:dyDescent="0.2"/>
    <row r="8" spans="1:39" ht="3" customHeight="1" x14ac:dyDescent="0.2"/>
    <row r="9" spans="1:39" ht="3" customHeight="1" x14ac:dyDescent="0.2"/>
    <row r="11" spans="1:39" s="61" customFormat="1" ht="64" x14ac:dyDescent="0.2">
      <c r="F11" s="62"/>
      <c r="G11" s="63"/>
      <c r="H11" s="62"/>
      <c r="K11" s="64" t="s">
        <v>70</v>
      </c>
      <c r="L11" s="64"/>
      <c r="N11" s="64" t="s">
        <v>64</v>
      </c>
      <c r="O11" s="64"/>
      <c r="Q11" s="64" t="s">
        <v>72</v>
      </c>
      <c r="R11" s="64"/>
      <c r="T11" s="64" t="s">
        <v>85</v>
      </c>
      <c r="U11" s="64"/>
      <c r="W11" s="64" t="s">
        <v>89</v>
      </c>
      <c r="X11" s="64"/>
      <c r="Z11" s="64" t="s">
        <v>78</v>
      </c>
      <c r="AA11" s="64"/>
      <c r="AC11" s="64" t="s">
        <v>76</v>
      </c>
      <c r="AD11" s="64"/>
      <c r="AF11" s="64" t="s">
        <v>84</v>
      </c>
      <c r="AG11" s="64"/>
      <c r="AI11" s="64" t="s">
        <v>73</v>
      </c>
      <c r="AJ11" s="64"/>
      <c r="AL11" s="64" t="s">
        <v>92</v>
      </c>
      <c r="AM11" s="64"/>
    </row>
    <row r="12" spans="1:39" ht="5.25" customHeight="1" x14ac:dyDescent="0.2">
      <c r="H12" s="9"/>
      <c r="I12" s="9"/>
      <c r="K12" s="24"/>
      <c r="L12" s="25"/>
      <c r="N12" s="24"/>
      <c r="O12" s="25"/>
      <c r="Q12" s="24"/>
      <c r="R12" s="25"/>
      <c r="T12" s="24"/>
      <c r="U12" s="25"/>
      <c r="W12" s="24"/>
      <c r="X12" s="25"/>
      <c r="Z12" s="24"/>
      <c r="AA12" s="25"/>
      <c r="AC12" s="24"/>
      <c r="AD12" s="25"/>
      <c r="AF12" s="24"/>
      <c r="AG12" s="25"/>
      <c r="AI12" s="24"/>
      <c r="AJ12" s="25"/>
    </row>
    <row r="13" spans="1:39" ht="5.25" customHeight="1" x14ac:dyDescent="0.2">
      <c r="F13" s="9"/>
      <c r="G13" s="9"/>
      <c r="H13" s="9"/>
      <c r="I13" s="9"/>
      <c r="K13" s="24"/>
      <c r="L13" s="25"/>
      <c r="N13" s="24"/>
      <c r="O13" s="25"/>
      <c r="Q13" s="24"/>
      <c r="R13" s="25"/>
      <c r="T13" s="24"/>
      <c r="U13" s="25"/>
      <c r="W13" s="24"/>
      <c r="X13" s="25"/>
      <c r="Z13" s="24"/>
      <c r="AA13" s="25"/>
      <c r="AC13" s="24"/>
      <c r="AD13" s="25"/>
      <c r="AF13" s="24"/>
      <c r="AG13" s="25"/>
      <c r="AI13" s="24"/>
      <c r="AJ13" s="25"/>
    </row>
    <row r="14" spans="1:39" ht="5.25" customHeight="1" x14ac:dyDescent="0.2">
      <c r="F14" s="9"/>
      <c r="G14" s="9"/>
      <c r="H14" s="9"/>
      <c r="I14" s="9"/>
      <c r="K14" s="24"/>
      <c r="L14" s="25"/>
      <c r="N14" s="24"/>
      <c r="O14" s="25"/>
      <c r="Q14" s="24"/>
      <c r="R14" s="25"/>
      <c r="T14" s="24"/>
      <c r="U14" s="25"/>
      <c r="W14" s="24"/>
      <c r="X14" s="25"/>
      <c r="Z14" s="24"/>
      <c r="AA14" s="25"/>
      <c r="AC14" s="24"/>
      <c r="AD14" s="25"/>
      <c r="AF14" s="24"/>
      <c r="AG14" s="25"/>
      <c r="AI14" s="24"/>
      <c r="AJ14" s="25"/>
    </row>
    <row r="15" spans="1:39" ht="5.25" customHeight="1" x14ac:dyDescent="0.2">
      <c r="F15" s="9"/>
      <c r="G15" s="9"/>
      <c r="H15" s="9"/>
      <c r="I15" s="9"/>
      <c r="K15" s="24"/>
      <c r="L15" s="25"/>
      <c r="N15" s="24"/>
      <c r="O15" s="25"/>
      <c r="Q15" s="24"/>
      <c r="R15" s="25"/>
      <c r="T15" s="24"/>
      <c r="U15" s="25"/>
      <c r="W15" s="24"/>
      <c r="X15" s="25"/>
      <c r="Z15" s="24"/>
      <c r="AA15" s="25"/>
      <c r="AC15" s="24"/>
      <c r="AD15" s="25"/>
      <c r="AF15" s="24"/>
      <c r="AG15" s="25"/>
      <c r="AI15" s="24"/>
      <c r="AJ15" s="25"/>
    </row>
    <row r="16" spans="1:39" s="10" customFormat="1" ht="18" x14ac:dyDescent="0.2">
      <c r="G16" s="11" t="s">
        <v>95</v>
      </c>
      <c r="H16" s="12" t="s">
        <v>54</v>
      </c>
      <c r="J16" s="7"/>
      <c r="K16" s="13" t="s">
        <v>53</v>
      </c>
      <c r="L16" s="13" t="s">
        <v>238</v>
      </c>
      <c r="M16" s="7"/>
      <c r="N16" s="13" t="s">
        <v>53</v>
      </c>
      <c r="O16" s="13" t="s">
        <v>238</v>
      </c>
      <c r="P16" s="93"/>
      <c r="Q16" s="13" t="s">
        <v>53</v>
      </c>
      <c r="R16" s="13" t="s">
        <v>238</v>
      </c>
      <c r="S16" s="7"/>
      <c r="T16" s="13" t="s">
        <v>53</v>
      </c>
      <c r="U16" s="13" t="s">
        <v>238</v>
      </c>
      <c r="V16" s="7"/>
      <c r="W16" s="13" t="s">
        <v>53</v>
      </c>
      <c r="X16" s="13" t="s">
        <v>238</v>
      </c>
      <c r="Y16" s="7"/>
      <c r="Z16" s="13" t="s">
        <v>53</v>
      </c>
      <c r="AA16" s="13" t="s">
        <v>238</v>
      </c>
      <c r="AB16" s="7"/>
      <c r="AC16" s="13" t="s">
        <v>53</v>
      </c>
      <c r="AD16" s="13" t="s">
        <v>238</v>
      </c>
      <c r="AE16" s="7"/>
      <c r="AF16" s="13" t="s">
        <v>53</v>
      </c>
      <c r="AG16" s="13" t="s">
        <v>238</v>
      </c>
      <c r="AH16" s="7"/>
      <c r="AI16" s="13" t="s">
        <v>53</v>
      </c>
      <c r="AJ16" s="13" t="s">
        <v>238</v>
      </c>
      <c r="AK16" s="7"/>
      <c r="AL16" s="71"/>
      <c r="AM16" s="71"/>
    </row>
    <row r="17" spans="6:56" ht="30" x14ac:dyDescent="0.2">
      <c r="G17" s="21" t="s">
        <v>98</v>
      </c>
      <c r="H17" s="21" t="s">
        <v>33</v>
      </c>
      <c r="K17" s="20" t="str">
        <f>Matrix!K18</f>
        <v>Excellent</v>
      </c>
      <c r="L17" s="20">
        <f>IF(K17 = "Unknown", "", _xlfn.XLOOKUP(K17, Weightings!$F$13:$F$17, Weightings!$G$13:$G$17))</f>
        <v>4</v>
      </c>
      <c r="N17" s="20" t="str">
        <f>Matrix!N18</f>
        <v>Excellent</v>
      </c>
      <c r="O17" s="20">
        <f>IF(N17 = "Unknown", "", _xlfn.XLOOKUP(N17, Weightings!$F$13:$F$17, Weightings!$G$13:$G$17))</f>
        <v>4</v>
      </c>
      <c r="Q17" s="20" t="str">
        <f>Matrix!Q18</f>
        <v>Good</v>
      </c>
      <c r="R17" s="20">
        <f>IF(Q17 = "Unknown", "", _xlfn.XLOOKUP(Q17, Weightings!$F$13:$F$17, Weightings!$G$13:$G$17))</f>
        <v>3</v>
      </c>
      <c r="T17" s="20" t="str">
        <f>Matrix!T18</f>
        <v>Excellent</v>
      </c>
      <c r="U17" s="20">
        <f>IF(T17 = "Unknown", "", _xlfn.XLOOKUP(T17, Weightings!$F$13:$F$17, Weightings!$G$13:$G$17))</f>
        <v>4</v>
      </c>
      <c r="W17" s="20" t="str">
        <f>Matrix!W18</f>
        <v>Excellent</v>
      </c>
      <c r="X17" s="20">
        <f>IF(W17 = "Unknown", "", _xlfn.XLOOKUP(W17, Weightings!$F$13:$F$17, Weightings!$G$13:$G$17))</f>
        <v>4</v>
      </c>
      <c r="Z17" s="20" t="str">
        <f>Matrix!Z18</f>
        <v>Excellent</v>
      </c>
      <c r="AA17" s="20">
        <f>IF(Z17 = "Unknown", "", _xlfn.XLOOKUP(Z17, Weightings!$F$13:$F$17, Weightings!$G$13:$G$17))</f>
        <v>4</v>
      </c>
      <c r="AC17" s="20" t="str">
        <f>Matrix!AC18</f>
        <v>Excellent</v>
      </c>
      <c r="AD17" s="20">
        <f>IF(AC17 = "Unknown", "", _xlfn.XLOOKUP(AC17, Weightings!$F$13:$F$17, Weightings!$G$13:$G$17))</f>
        <v>4</v>
      </c>
      <c r="AF17" s="20" t="str">
        <f>Matrix!AF18</f>
        <v>Excellent</v>
      </c>
      <c r="AG17" s="20">
        <f>IF(AF17 = "Unknown", "", _xlfn.XLOOKUP(AF17, Weightings!$F$13:$F$17, Weightings!$G$13:$G$17))</f>
        <v>4</v>
      </c>
      <c r="AI17" s="20" t="str">
        <f>Matrix!AI18</f>
        <v>Excellent</v>
      </c>
      <c r="AJ17" s="20">
        <f>IF(AI17 = "Unknown", "", _xlfn.XLOOKUP(AI17, Weightings!$F$13:$F$17, Weightings!$G$13:$G$17))</f>
        <v>4</v>
      </c>
      <c r="AL17" s="72"/>
      <c r="AM17" s="72"/>
    </row>
    <row r="18" spans="6:56" ht="30" x14ac:dyDescent="0.2">
      <c r="G18" s="21" t="s">
        <v>98</v>
      </c>
      <c r="H18" s="21" t="s">
        <v>35</v>
      </c>
      <c r="K18" s="20" t="str">
        <f>Matrix!K19</f>
        <v>Excellent</v>
      </c>
      <c r="L18" s="20">
        <f>IF(K18 = "Unknown", "", _xlfn.XLOOKUP(K18, Weightings!$F$13:$F$17, Weightings!$G$13:$G$17))</f>
        <v>4</v>
      </c>
      <c r="N18" s="20" t="str">
        <f>Matrix!N19</f>
        <v>Good</v>
      </c>
      <c r="O18" s="20">
        <f>IF(N18 = "Unknown", "", _xlfn.XLOOKUP(N18, Weightings!$F$13:$F$17, Weightings!$G$13:$G$17))</f>
        <v>3</v>
      </c>
      <c r="Q18" s="20" t="str">
        <f>Matrix!Q19</f>
        <v>Excellent</v>
      </c>
      <c r="R18" s="20">
        <f>IF(Q18 = "Unknown", "", _xlfn.XLOOKUP(Q18, Weightings!$F$13:$F$17, Weightings!$G$13:$G$17))</f>
        <v>4</v>
      </c>
      <c r="T18" s="20" t="str">
        <f>Matrix!T19</f>
        <v>Excellent</v>
      </c>
      <c r="U18" s="20">
        <f>IF(T18 = "Unknown", "", _xlfn.XLOOKUP(T18, Weightings!$F$13:$F$17, Weightings!$G$13:$G$17))</f>
        <v>4</v>
      </c>
      <c r="W18" s="20" t="str">
        <f>Matrix!W19</f>
        <v>Good</v>
      </c>
      <c r="X18" s="20">
        <f>IF(W18 = "Unknown", "", _xlfn.XLOOKUP(W18, Weightings!$F$13:$F$17, Weightings!$G$13:$G$17))</f>
        <v>3</v>
      </c>
      <c r="Z18" s="20" t="str">
        <f>Matrix!Z19</f>
        <v>Excellent</v>
      </c>
      <c r="AA18" s="20">
        <f>IF(Z18 = "Unknown", "", _xlfn.XLOOKUP(Z18, Weightings!$F$13:$F$17, Weightings!$G$13:$G$17))</f>
        <v>4</v>
      </c>
      <c r="AC18" s="20" t="str">
        <f>Matrix!AC19</f>
        <v>Excellent</v>
      </c>
      <c r="AD18" s="20">
        <f>IF(AC18 = "Unknown", "", _xlfn.XLOOKUP(AC18, Weightings!$F$13:$F$17, Weightings!$G$13:$G$17))</f>
        <v>4</v>
      </c>
      <c r="AF18" s="20" t="str">
        <f>Matrix!AF19</f>
        <v>Excellent</v>
      </c>
      <c r="AG18" s="20">
        <f>IF(AF18 = "Unknown", "", _xlfn.XLOOKUP(AF18, Weightings!$F$13:$F$17, Weightings!$G$13:$G$17))</f>
        <v>4</v>
      </c>
      <c r="AI18" s="20" t="str">
        <f>Matrix!AI19</f>
        <v>Excellent</v>
      </c>
      <c r="AJ18" s="20">
        <f>IF(AI18 = "Unknown", "", _xlfn.XLOOKUP(AI18, Weightings!$F$13:$F$17, Weightings!$G$13:$G$17))</f>
        <v>4</v>
      </c>
      <c r="AL18" s="72"/>
      <c r="AM18" s="72"/>
    </row>
    <row r="19" spans="6:56" ht="30" x14ac:dyDescent="0.2">
      <c r="G19" s="21" t="s">
        <v>98</v>
      </c>
      <c r="H19" s="21" t="s">
        <v>37</v>
      </c>
      <c r="K19" s="20" t="str">
        <f>Matrix!K20</f>
        <v>Excellent</v>
      </c>
      <c r="L19" s="20">
        <f>IF(K19 = "Unknown", "", _xlfn.XLOOKUP(K19, Weightings!$F$13:$F$17, Weightings!$G$13:$G$17))</f>
        <v>4</v>
      </c>
      <c r="N19" s="20" t="str">
        <f>Matrix!N20</f>
        <v>Good</v>
      </c>
      <c r="O19" s="20">
        <f>IF(N19 = "Unknown", "", _xlfn.XLOOKUP(N19, Weightings!$F$13:$F$17, Weightings!$G$13:$G$17))</f>
        <v>3</v>
      </c>
      <c r="Q19" s="20" t="str">
        <f>Matrix!Q20</f>
        <v>Good</v>
      </c>
      <c r="R19" s="20">
        <f>IF(Q19 = "Unknown", "", _xlfn.XLOOKUP(Q19, Weightings!$F$13:$F$17, Weightings!$G$13:$G$17))</f>
        <v>3</v>
      </c>
      <c r="T19" s="20" t="str">
        <f>Matrix!T20</f>
        <v>Excellent</v>
      </c>
      <c r="U19" s="20">
        <f>IF(T19 = "Unknown", "", _xlfn.XLOOKUP(T19, Weightings!$F$13:$F$17, Weightings!$G$13:$G$17))</f>
        <v>4</v>
      </c>
      <c r="W19" s="20" t="str">
        <f>Matrix!W20</f>
        <v>Good</v>
      </c>
      <c r="X19" s="20">
        <f>IF(W19 = "Unknown", "", _xlfn.XLOOKUP(W19, Weightings!$F$13:$F$17, Weightings!$G$13:$G$17))</f>
        <v>3</v>
      </c>
      <c r="Z19" s="20" t="str">
        <f>Matrix!Z20</f>
        <v>Excellent</v>
      </c>
      <c r="AA19" s="20">
        <f>IF(Z19 = "Unknown", "", _xlfn.XLOOKUP(Z19, Weightings!$F$13:$F$17, Weightings!$G$13:$G$17))</f>
        <v>4</v>
      </c>
      <c r="AC19" s="20" t="str">
        <f>Matrix!AC20</f>
        <v>Excellent</v>
      </c>
      <c r="AD19" s="20">
        <f>IF(AC19 = "Unknown", "", _xlfn.XLOOKUP(AC19, Weightings!$F$13:$F$17, Weightings!$G$13:$G$17))</f>
        <v>4</v>
      </c>
      <c r="AF19" s="20" t="str">
        <f>Matrix!AF20</f>
        <v>Excellent</v>
      </c>
      <c r="AG19" s="20">
        <f>IF(AF19 = "Unknown", "", _xlfn.XLOOKUP(AF19, Weightings!$F$13:$F$17, Weightings!$G$13:$G$17))</f>
        <v>4</v>
      </c>
      <c r="AI19" s="20" t="str">
        <f>Matrix!AI20</f>
        <v>Excellent</v>
      </c>
      <c r="AJ19" s="20">
        <f>IF(AI19 = "Unknown", "", _xlfn.XLOOKUP(AI19, Weightings!$F$13:$F$17, Weightings!$G$13:$G$17))</f>
        <v>4</v>
      </c>
      <c r="AL19" s="72"/>
      <c r="AM19" s="72"/>
    </row>
    <row r="20" spans="6:56" ht="30" x14ac:dyDescent="0.2">
      <c r="G20" s="21" t="s">
        <v>98</v>
      </c>
      <c r="H20" s="21" t="s">
        <v>39</v>
      </c>
      <c r="K20" s="20" t="str">
        <f>Matrix!K21</f>
        <v>Excellent</v>
      </c>
      <c r="L20" s="20">
        <f>IF(K20 = "Unknown", "", _xlfn.XLOOKUP(K20, Weightings!$F$13:$F$17, Weightings!$G$13:$G$17))</f>
        <v>4</v>
      </c>
      <c r="N20" s="20" t="str">
        <f>Matrix!N21</f>
        <v>Unknown</v>
      </c>
      <c r="O20" s="20" t="str">
        <f>IF(N20 = "Unknown", "", _xlfn.XLOOKUP(N20, Weightings!$F$13:$F$17, Weightings!$G$13:$G$17))</f>
        <v/>
      </c>
      <c r="Q20" s="20" t="str">
        <f>Matrix!Q21</f>
        <v>Unknown</v>
      </c>
      <c r="R20" s="20" t="str">
        <f>IF(Q20 = "Unknown", "", _xlfn.XLOOKUP(Q20, Weightings!$F$13:$F$17, Weightings!$G$13:$G$17))</f>
        <v/>
      </c>
      <c r="T20" s="20" t="str">
        <f>Matrix!T21</f>
        <v>Unknown</v>
      </c>
      <c r="U20" s="20" t="str">
        <f>IF(T20 = "Unknown", "", _xlfn.XLOOKUP(T20, Weightings!$F$13:$F$17, Weightings!$G$13:$G$17))</f>
        <v/>
      </c>
      <c r="W20" s="20" t="str">
        <f>Matrix!W21</f>
        <v>Unknown</v>
      </c>
      <c r="X20" s="20" t="str">
        <f>IF(W20 = "Unknown", "", _xlfn.XLOOKUP(W20, Weightings!$F$13:$F$17, Weightings!$G$13:$G$17))</f>
        <v/>
      </c>
      <c r="Z20" s="20" t="str">
        <f>Matrix!Z21</f>
        <v>Unknown</v>
      </c>
      <c r="AA20" s="20" t="str">
        <f>IF(Z20 = "Unknown", "", _xlfn.XLOOKUP(Z20, Weightings!$F$13:$F$17, Weightings!$G$13:$G$17))</f>
        <v/>
      </c>
      <c r="AC20" s="20" t="str">
        <f>Matrix!AC21</f>
        <v>Unknown</v>
      </c>
      <c r="AD20" s="20" t="str">
        <f>IF(AC20 = "Unknown", "", _xlfn.XLOOKUP(AC20, Weightings!$F$13:$F$17, Weightings!$G$13:$G$17))</f>
        <v/>
      </c>
      <c r="AF20" s="20" t="str">
        <f>Matrix!AF21</f>
        <v>Excellent</v>
      </c>
      <c r="AG20" s="20">
        <f>IF(AF20 = "Unknown", "", _xlfn.XLOOKUP(AF20, Weightings!$F$13:$F$17, Weightings!$G$13:$G$17))</f>
        <v>4</v>
      </c>
      <c r="AI20" s="20" t="str">
        <f>Matrix!AI21</f>
        <v>Poor</v>
      </c>
      <c r="AJ20" s="20">
        <f>IF(AI20 = "Unknown", "", _xlfn.XLOOKUP(AI20, Weightings!$F$13:$F$17, Weightings!$G$13:$G$17))</f>
        <v>1</v>
      </c>
      <c r="AL20" s="72"/>
      <c r="AM20" s="72"/>
    </row>
    <row r="21" spans="6:56" ht="30" x14ac:dyDescent="0.2">
      <c r="G21" s="21" t="s">
        <v>98</v>
      </c>
      <c r="H21" s="21" t="s">
        <v>41</v>
      </c>
      <c r="K21" s="20" t="str">
        <f>Matrix!K22</f>
        <v>Excellent</v>
      </c>
      <c r="L21" s="20">
        <f>IF(K21 = "Unknown", "", _xlfn.XLOOKUP(K21, Weightings!$F$13:$F$17, Weightings!$G$13:$G$17))</f>
        <v>4</v>
      </c>
      <c r="N21" s="20" t="str">
        <f>Matrix!N22</f>
        <v>Excellent</v>
      </c>
      <c r="O21" s="20">
        <f>IF(N21 = "Unknown", "", _xlfn.XLOOKUP(N21, Weightings!$F$13:$F$17, Weightings!$G$13:$G$17))</f>
        <v>4</v>
      </c>
      <c r="Q21" s="20" t="str">
        <f>Matrix!Q22</f>
        <v>Unknown</v>
      </c>
      <c r="R21" s="20" t="str">
        <f>IF(Q21 = "Unknown", "", _xlfn.XLOOKUP(Q21, Weightings!$F$13:$F$17, Weightings!$G$13:$G$17))</f>
        <v/>
      </c>
      <c r="T21" s="20" t="str">
        <f>Matrix!T22</f>
        <v>Unknown</v>
      </c>
      <c r="U21" s="20" t="str">
        <f>IF(T21 = "Unknown", "", _xlfn.XLOOKUP(T21, Weightings!$F$13:$F$17, Weightings!$G$13:$G$17))</f>
        <v/>
      </c>
      <c r="W21" s="20" t="str">
        <f>Matrix!W22</f>
        <v>Unknown</v>
      </c>
      <c r="X21" s="20" t="str">
        <f>IF(W21 = "Unknown", "", _xlfn.XLOOKUP(W21, Weightings!$F$13:$F$17, Weightings!$G$13:$G$17))</f>
        <v/>
      </c>
      <c r="Z21" s="20" t="str">
        <f>Matrix!Z22</f>
        <v>Unknown</v>
      </c>
      <c r="AA21" s="20" t="str">
        <f>IF(Z21 = "Unknown", "", _xlfn.XLOOKUP(Z21, Weightings!$F$13:$F$17, Weightings!$G$13:$G$17))</f>
        <v/>
      </c>
      <c r="AC21" s="20" t="str">
        <f>Matrix!AC22</f>
        <v>Unknown</v>
      </c>
      <c r="AD21" s="20" t="str">
        <f>IF(AC21 = "Unknown", "", _xlfn.XLOOKUP(AC21, Weightings!$F$13:$F$17, Weightings!$G$13:$G$17))</f>
        <v/>
      </c>
      <c r="AF21" s="20" t="str">
        <f>Matrix!AF22</f>
        <v>Unknown</v>
      </c>
      <c r="AG21" s="20" t="str">
        <f>IF(AF21 = "Unknown", "", _xlfn.XLOOKUP(AF21, Weightings!$F$13:$F$17, Weightings!$G$13:$G$17))</f>
        <v/>
      </c>
      <c r="AI21" s="20" t="str">
        <f>Matrix!AI22</f>
        <v>Poor</v>
      </c>
      <c r="AJ21" s="20">
        <f>IF(AI21 = "Unknown", "", _xlfn.XLOOKUP(AI21, Weightings!$F$13:$F$17, Weightings!$G$13:$G$17))</f>
        <v>1</v>
      </c>
      <c r="AL21" s="72"/>
      <c r="AM21" s="72"/>
    </row>
    <row r="22" spans="6:56" ht="30" x14ac:dyDescent="0.2">
      <c r="G22" s="21" t="s">
        <v>98</v>
      </c>
      <c r="H22" s="21" t="s">
        <v>43</v>
      </c>
      <c r="K22" s="20" t="str">
        <f>Matrix!K23</f>
        <v>Fair</v>
      </c>
      <c r="L22" s="20">
        <f>IF(K22 = "Unknown", "", _xlfn.XLOOKUP(K22, Weightings!$F$13:$F$17, Weightings!$G$13:$G$17))</f>
        <v>2</v>
      </c>
      <c r="N22" s="20" t="str">
        <f>Matrix!N23</f>
        <v>Excellent</v>
      </c>
      <c r="O22" s="20">
        <f>IF(N22 = "Unknown", "", _xlfn.XLOOKUP(N22, Weightings!$F$13:$F$17, Weightings!$G$13:$G$17))</f>
        <v>4</v>
      </c>
      <c r="Q22" s="20" t="str">
        <f>Matrix!Q23</f>
        <v>Excellent</v>
      </c>
      <c r="R22" s="20">
        <f>IF(Q22 = "Unknown", "", _xlfn.XLOOKUP(Q22, Weightings!$F$13:$F$17, Weightings!$G$13:$G$17))</f>
        <v>4</v>
      </c>
      <c r="T22" s="20" t="str">
        <f>Matrix!T23</f>
        <v>Unknown</v>
      </c>
      <c r="U22" s="20" t="str">
        <f>IF(T22 = "Unknown", "", _xlfn.XLOOKUP(T22, Weightings!$F$13:$F$17, Weightings!$G$13:$G$17))</f>
        <v/>
      </c>
      <c r="W22" s="20" t="str">
        <f>Matrix!W23</f>
        <v>Unknown</v>
      </c>
      <c r="X22" s="20" t="str">
        <f>IF(W22 = "Unknown", "", _xlfn.XLOOKUP(W22, Weightings!$F$13:$F$17, Weightings!$G$13:$G$17))</f>
        <v/>
      </c>
      <c r="Z22" s="20" t="str">
        <f>Matrix!Z23</f>
        <v>Excellent</v>
      </c>
      <c r="AA22" s="20">
        <f>IF(Z22 = "Unknown", "", _xlfn.XLOOKUP(Z22, Weightings!$F$13:$F$17, Weightings!$G$13:$G$17))</f>
        <v>4</v>
      </c>
      <c r="AC22" s="20" t="str">
        <f>Matrix!AC23</f>
        <v>Excellent</v>
      </c>
      <c r="AD22" s="20">
        <f>IF(AC22 = "Unknown", "", _xlfn.XLOOKUP(AC22, Weightings!$F$13:$F$17, Weightings!$G$13:$G$17))</f>
        <v>4</v>
      </c>
      <c r="AF22" s="20" t="str">
        <f>Matrix!AF23</f>
        <v>Excellent</v>
      </c>
      <c r="AG22" s="20">
        <f>IF(AF22 = "Unknown", "", _xlfn.XLOOKUP(AF22, Weightings!$F$13:$F$17, Weightings!$G$13:$G$17))</f>
        <v>4</v>
      </c>
      <c r="AI22" s="20" t="str">
        <f>Matrix!AI23</f>
        <v>Poor</v>
      </c>
      <c r="AJ22" s="20">
        <f>IF(AI22 = "Unknown", "", _xlfn.XLOOKUP(AI22, Weightings!$F$13:$F$17, Weightings!$G$13:$G$17))</f>
        <v>1</v>
      </c>
      <c r="AL22" s="72"/>
      <c r="AM22" s="72"/>
    </row>
    <row r="23" spans="6:56" ht="5.25" customHeight="1" x14ac:dyDescent="0.2">
      <c r="F23" s="9"/>
      <c r="G23" s="9"/>
      <c r="H23" s="9"/>
      <c r="I23" s="9"/>
      <c r="K23" s="24"/>
      <c r="L23" s="25"/>
      <c r="N23" s="24"/>
      <c r="O23" s="25"/>
      <c r="Q23" s="24"/>
      <c r="R23" s="25"/>
      <c r="T23" s="24"/>
      <c r="U23" s="25"/>
      <c r="W23" s="24"/>
      <c r="X23" s="25"/>
      <c r="Z23" s="24"/>
      <c r="AA23" s="25"/>
      <c r="AC23" s="24"/>
      <c r="AD23" s="25"/>
      <c r="AF23" s="24"/>
      <c r="AG23" s="25"/>
      <c r="AI23" s="24"/>
      <c r="AJ23" s="25"/>
      <c r="AL23" s="24"/>
      <c r="AM23" s="25"/>
    </row>
    <row r="24" spans="6:56" ht="15" x14ac:dyDescent="0.2">
      <c r="F24" s="9"/>
      <c r="G24" s="59"/>
      <c r="H24" s="27" t="s">
        <v>239</v>
      </c>
      <c r="I24" s="56"/>
      <c r="K24" s="60" t="str">
        <f>INDEX(Weightings!$F$13:$F$17, MATCH(L24, Weightings!$G$13:$G$17, 1))</f>
        <v>Good</v>
      </c>
      <c r="L24" s="60" cm="1">
        <f t="array" ref="L24">SUMPRODUCT(Weightings!$J$13:$J$18, L17:L22) / SUMPRODUCT(Weightings!$J$13:$J$18, IF(L17:L22 &lt;&gt; "", 1, 0))</f>
        <v>3.6190476190476191</v>
      </c>
      <c r="N24" s="60" t="str">
        <f>INDEX(Weightings!$F$13:$F$17, MATCH(O24, Weightings!$G$13:$G$17, 1))</f>
        <v>Good</v>
      </c>
      <c r="O24" s="60" cm="1">
        <f t="array" ref="O24">SUMPRODUCT(Weightings!$J$13:$J$18, O17:O22) / SUMPRODUCT(Weightings!$J$13:$J$18, IF(O17:O22 &lt;&gt; "", 1, 0))</f>
        <v>3.3684210526315788</v>
      </c>
      <c r="Q24" s="60" t="str">
        <f>INDEX(Weightings!$F$13:$F$17, MATCH(R24, Weightings!$G$13:$G$17, 1))</f>
        <v>Good</v>
      </c>
      <c r="R24" s="60" cm="1">
        <f t="array" ref="R24">SUMPRODUCT(Weightings!$J$13:$J$18, R17:R22) / SUMPRODUCT(Weightings!$J$13:$J$18, IF(R17:R22 &lt;&gt; "", 1, 0))</f>
        <v>3.4705882352941178</v>
      </c>
      <c r="T24" s="60" t="str">
        <f>INDEX(Weightings!$F$13:$F$17, MATCH(U24, Weightings!$G$13:$G$17, 1))</f>
        <v>Excellent</v>
      </c>
      <c r="U24" s="60" cm="1">
        <f t="array" ref="U24">SUMPRODUCT(Weightings!$J$13:$J$18, U17:U22) / SUMPRODUCT(Weightings!$J$13:$J$18, IF(U17:U22 &lt;&gt; "", 1, 0))</f>
        <v>4</v>
      </c>
      <c r="W24" s="60" t="str">
        <f>INDEX(Weightings!$F$13:$F$17, MATCH(X24, Weightings!$G$13:$G$17, 1))</f>
        <v>Good</v>
      </c>
      <c r="X24" s="60" cm="1">
        <f t="array" ref="X24">SUMPRODUCT(Weightings!$J$13:$J$18, X17:X22) / SUMPRODUCT(Weightings!$J$13:$J$18, IF(X17:X22 &lt;&gt; "", 1, 0))</f>
        <v>3.0769230769230771</v>
      </c>
      <c r="Z24" s="60" t="str">
        <f>INDEX(Weightings!$F$13:$F$17, MATCH(AA24, Weightings!$G$13:$G$17, 1))</f>
        <v>Excellent</v>
      </c>
      <c r="AA24" s="60" cm="1">
        <f t="array" ref="AA24">SUMPRODUCT(Weightings!$J$13:$J$18, AA17:AA22) / SUMPRODUCT(Weightings!$J$13:$J$18, IF(AA17:AA22 &lt;&gt; "", 1, 0))</f>
        <v>4</v>
      </c>
      <c r="AC24" s="60" t="str">
        <f>INDEX(Weightings!$F$13:$F$17, MATCH(AD24, Weightings!$G$13:$G$17, 1))</f>
        <v>Excellent</v>
      </c>
      <c r="AD24" s="60" cm="1">
        <f t="array" ref="AD24">SUMPRODUCT(Weightings!$J$13:$J$18, AD17:AD22) / SUMPRODUCT(Weightings!$J$13:$J$18, IF(AD17:AD22 &lt;&gt; "", 1, 0))</f>
        <v>4</v>
      </c>
      <c r="AF24" s="60" t="str">
        <f>INDEX(Weightings!$F$13:$F$17, MATCH(AG24, Weightings!$G$13:$G$17, 1))</f>
        <v>Excellent</v>
      </c>
      <c r="AG24" s="60" cm="1">
        <f t="array" ref="AG24">SUMPRODUCT(Weightings!$J$13:$J$18, AG17:AG22) / SUMPRODUCT(Weightings!$J$13:$J$18, IF(AG17:AG22 &lt;&gt; "", 1, 0))</f>
        <v>4</v>
      </c>
      <c r="AI24" s="60" t="str">
        <f>INDEX(Weightings!$F$13:$F$17, MATCH(AJ24, Weightings!$G$13:$G$17, 1))</f>
        <v>Fair</v>
      </c>
      <c r="AJ24" s="60" cm="1">
        <f t="array" ref="AJ24">SUMPRODUCT(Weightings!$J$13:$J$18, AJ17:AJ22) / SUMPRODUCT(Weightings!$J$13:$J$18, IF(AJ17:AJ22 &lt;&gt; "", 1, 0))</f>
        <v>2.8571428571428572</v>
      </c>
      <c r="AL24" s="73"/>
      <c r="AM24" s="73"/>
    </row>
    <row r="25" spans="6:56" ht="5.25" customHeight="1" x14ac:dyDescent="0.2">
      <c r="F25" s="9"/>
      <c r="G25" s="9"/>
      <c r="H25" s="9"/>
      <c r="I25" s="9"/>
      <c r="K25" s="24"/>
      <c r="L25" s="25"/>
      <c r="N25" s="24"/>
      <c r="O25" s="25"/>
      <c r="Q25" s="24"/>
      <c r="R25" s="25"/>
      <c r="T25" s="24"/>
      <c r="U25" s="25"/>
      <c r="W25" s="24"/>
      <c r="X25" s="25"/>
      <c r="Z25" s="24"/>
      <c r="AA25" s="25"/>
      <c r="AC25" s="24"/>
      <c r="AD25" s="25"/>
      <c r="AF25" s="24"/>
      <c r="AG25" s="25"/>
      <c r="AI25" s="24"/>
      <c r="AJ25" s="25"/>
    </row>
    <row r="26" spans="6:56" ht="45" x14ac:dyDescent="0.2">
      <c r="F26" s="11" t="s">
        <v>95</v>
      </c>
      <c r="G26" s="11" t="s">
        <v>122</v>
      </c>
      <c r="H26" s="12" t="s">
        <v>123</v>
      </c>
      <c r="I26" s="11" t="s">
        <v>124</v>
      </c>
      <c r="K26" s="13" t="s">
        <v>53</v>
      </c>
      <c r="L26" s="13" t="s">
        <v>238</v>
      </c>
      <c r="N26" s="13" t="s">
        <v>53</v>
      </c>
      <c r="O26" s="13" t="s">
        <v>238</v>
      </c>
      <c r="Q26" s="13" t="s">
        <v>53</v>
      </c>
      <c r="R26" s="13" t="s">
        <v>238</v>
      </c>
      <c r="T26" s="13" t="s">
        <v>53</v>
      </c>
      <c r="U26" s="13" t="s">
        <v>238</v>
      </c>
      <c r="W26" s="13" t="s">
        <v>53</v>
      </c>
      <c r="X26" s="13" t="s">
        <v>238</v>
      </c>
      <c r="Z26" s="13" t="s">
        <v>53</v>
      </c>
      <c r="AA26" s="13" t="s">
        <v>238</v>
      </c>
      <c r="AC26" s="13" t="s">
        <v>53</v>
      </c>
      <c r="AD26" s="13" t="s">
        <v>238</v>
      </c>
      <c r="AF26" s="13" t="s">
        <v>53</v>
      </c>
      <c r="AG26" s="13" t="s">
        <v>238</v>
      </c>
      <c r="AI26" s="13" t="s">
        <v>53</v>
      </c>
      <c r="AJ26" s="13" t="s">
        <v>238</v>
      </c>
      <c r="AL26" s="13" t="s">
        <v>53</v>
      </c>
      <c r="AM26" s="13" t="s">
        <v>238</v>
      </c>
    </row>
    <row r="27" spans="6:56" ht="30" x14ac:dyDescent="0.2">
      <c r="F27" s="41" t="s">
        <v>126</v>
      </c>
      <c r="G27" s="41" t="s">
        <v>127</v>
      </c>
      <c r="H27" s="41" t="s">
        <v>128</v>
      </c>
      <c r="I27" s="42">
        <v>0.28770301624129929</v>
      </c>
      <c r="K27" s="43" t="str">
        <f>_xlfn.XLOOKUP($H27, Matrix!$H:$H, Matrix!K:K)</f>
        <v>Unknown</v>
      </c>
      <c r="L27" s="43" t="str">
        <f>IF(K27 = "Unknown", "", _xlfn.XLOOKUP(K27, Weightings!$F$13:$F$17, Weightings!$G$13:$G$17))</f>
        <v/>
      </c>
      <c r="N27" s="43" t="str">
        <f>_xlfn.XLOOKUP($H27, Matrix!$H:$H, Matrix!N:N)</f>
        <v>Unknown</v>
      </c>
      <c r="O27" s="43" t="str">
        <f>IF(N27 = "Unknown", "", _xlfn.XLOOKUP(N27, Weightings!$F$13:$F$17, Weightings!$G$13:$G$17))</f>
        <v/>
      </c>
      <c r="Q27" s="43" t="str">
        <f>_xlfn.XLOOKUP($H27, Matrix!$H:$H, Matrix!Q:Q)</f>
        <v>Unknown</v>
      </c>
      <c r="R27" s="43" t="str">
        <f>IF(Q27 = "Unknown", "", _xlfn.XLOOKUP(Q27, Weightings!$F$13:$F$17, Weightings!$G$13:$G$17))</f>
        <v/>
      </c>
      <c r="T27" s="43" t="str">
        <f>_xlfn.XLOOKUP($H27, Matrix!$H:$H, Matrix!T:T)</f>
        <v>Unknown</v>
      </c>
      <c r="U27" s="43" t="str">
        <f>IF(T27 = "Unknown", "", _xlfn.XLOOKUP(T27, Weightings!$F$13:$F$17, Weightings!$G$13:$G$17))</f>
        <v/>
      </c>
      <c r="W27" s="43" t="str">
        <f>_xlfn.XLOOKUP($H27, Matrix!$H:$H, Matrix!W:W)</f>
        <v>Unknown</v>
      </c>
      <c r="X27" s="43" t="str">
        <f>IF(W27 = "Unknown", "", _xlfn.XLOOKUP(W27, Weightings!$F$13:$F$17, Weightings!$G$13:$G$17))</f>
        <v/>
      </c>
      <c r="Z27" s="43" t="str">
        <f>_xlfn.XLOOKUP($H27, Matrix!$H:$H, Matrix!Z:Z)</f>
        <v>Unknown</v>
      </c>
      <c r="AA27" s="43" t="str">
        <f>IF(Z27 = "Unknown", "", _xlfn.XLOOKUP(Z27, Weightings!$F$13:$F$17, Weightings!$G$13:$G$17))</f>
        <v/>
      </c>
      <c r="AC27" s="43" t="str">
        <f>_xlfn.XLOOKUP($H27, Matrix!$H:$H, Matrix!AC:AC)</f>
        <v>Unknown</v>
      </c>
      <c r="AD27" s="43" t="str">
        <f>IF(AC27 = "Unknown", "", _xlfn.XLOOKUP(AC27, Weightings!$F$13:$F$17, Weightings!$G$13:$G$17))</f>
        <v/>
      </c>
      <c r="AF27" s="43" t="str">
        <f>_xlfn.XLOOKUP($H27, Matrix!$H:$H, Matrix!AF:AF)</f>
        <v>Unknown</v>
      </c>
      <c r="AG27" s="43" t="str">
        <f>IF(AF27 = "Unknown", "", _xlfn.XLOOKUP(AF27, Weightings!$F$13:$F$17, Weightings!$G$13:$G$17))</f>
        <v/>
      </c>
      <c r="AI27" s="43" t="str">
        <f>_xlfn.XLOOKUP($H27, Matrix!$H:$H, Matrix!AI:AI)</f>
        <v>Unknown</v>
      </c>
      <c r="AJ27" s="43" t="str">
        <f>IF(AI27 = "Unknown", "", _xlfn.XLOOKUP(AI27, Weightings!$F$13:$F$17, Weightings!$G$13:$G$17))</f>
        <v/>
      </c>
      <c r="AL27" s="44" t="str">
        <f>INDEX(Weightings!$F$13:$F$17, MATCH(AM27, Weightings!$G$13:$G$17, 1))</f>
        <v>Unknown</v>
      </c>
      <c r="AM27" s="43">
        <f t="shared" ref="AM27:AM61" si="0">IF(SUM(L27:AJ27) = 0, 0, AVERAGE(L27:AJ27))</f>
        <v>0</v>
      </c>
    </row>
    <row r="28" spans="6:56" ht="15" x14ac:dyDescent="0.2">
      <c r="F28" s="41" t="s">
        <v>126</v>
      </c>
      <c r="G28" s="41" t="s">
        <v>129</v>
      </c>
      <c r="H28" s="41" t="s">
        <v>130</v>
      </c>
      <c r="I28" s="42">
        <v>0.28692962103634956</v>
      </c>
      <c r="K28" s="43" t="str">
        <f>_xlfn.XLOOKUP($H28, Matrix!$H:$H, Matrix!K:K)</f>
        <v>Fair</v>
      </c>
      <c r="L28" s="43">
        <f>IF(K28 = "Unknown", "", _xlfn.XLOOKUP(K28, Weightings!$F$13:$F$17, Weightings!$G$13:$G$17))</f>
        <v>2</v>
      </c>
      <c r="N28" s="43" t="str">
        <f>_xlfn.XLOOKUP($H28, Matrix!$H:$H, Matrix!N:N)</f>
        <v>Unknown</v>
      </c>
      <c r="O28" s="43" t="str">
        <f>IF(N28 = "Unknown", "", _xlfn.XLOOKUP(N28, Weightings!$F$13:$F$17, Weightings!$G$13:$G$17))</f>
        <v/>
      </c>
      <c r="Q28" s="43" t="str">
        <f>_xlfn.XLOOKUP($H28, Matrix!$H:$H, Matrix!Q:Q)</f>
        <v>Unknown</v>
      </c>
      <c r="R28" s="43" t="str">
        <f>IF(Q28 = "Unknown", "", _xlfn.XLOOKUP(Q28, Weightings!$F$13:$F$17, Weightings!$G$13:$G$17))</f>
        <v/>
      </c>
      <c r="T28" s="43" t="str">
        <f>_xlfn.XLOOKUP($H28, Matrix!$H:$H, Matrix!T:T)</f>
        <v>Unknown</v>
      </c>
      <c r="U28" s="43" t="str">
        <f>IF(T28 = "Unknown", "", _xlfn.XLOOKUP(T28, Weightings!$F$13:$F$17, Weightings!$G$13:$G$17))</f>
        <v/>
      </c>
      <c r="W28" s="43" t="str">
        <f>_xlfn.XLOOKUP($H28, Matrix!$H:$H, Matrix!W:W)</f>
        <v>Unknown</v>
      </c>
      <c r="X28" s="43" t="str">
        <f>IF(W28 = "Unknown", "", _xlfn.XLOOKUP(W28, Weightings!$F$13:$F$17, Weightings!$G$13:$G$17))</f>
        <v/>
      </c>
      <c r="Z28" s="43" t="str">
        <f>_xlfn.XLOOKUP($H28, Matrix!$H:$H, Matrix!Z:Z)</f>
        <v>Excellent</v>
      </c>
      <c r="AA28" s="43">
        <f>IF(Z28 = "Unknown", "", _xlfn.XLOOKUP(Z28, Weightings!$F$13:$F$17, Weightings!$G$13:$G$17))</f>
        <v>4</v>
      </c>
      <c r="AC28" s="43" t="str">
        <f>_xlfn.XLOOKUP($H28, Matrix!$H:$H, Matrix!AC:AC)</f>
        <v>Unknown</v>
      </c>
      <c r="AD28" s="43" t="str">
        <f>IF(AC28 = "Unknown", "", _xlfn.XLOOKUP(AC28, Weightings!$F$13:$F$17, Weightings!$G$13:$G$17))</f>
        <v/>
      </c>
      <c r="AF28" s="43" t="str">
        <f>_xlfn.XLOOKUP($H28, Matrix!$H:$H, Matrix!AF:AF)</f>
        <v>Unknown</v>
      </c>
      <c r="AG28" s="43" t="str">
        <f>IF(AF28 = "Unknown", "", _xlfn.XLOOKUP(AF28, Weightings!$F$13:$F$17, Weightings!$G$13:$G$17))</f>
        <v/>
      </c>
      <c r="AI28" s="43" t="str">
        <f>_xlfn.XLOOKUP($H28, Matrix!$H:$H, Matrix!AI:AI)</f>
        <v>Unknown</v>
      </c>
      <c r="AJ28" s="43" t="str">
        <f>IF(AI28 = "Unknown", "", _xlfn.XLOOKUP(AI28, Weightings!$F$13:$F$17, Weightings!$G$13:$G$17))</f>
        <v/>
      </c>
      <c r="AL28" s="43" t="str">
        <f>INDEX(Weightings!$F$13:$F$17, MATCH(AM28, Weightings!$G$13:$G$17, 1))</f>
        <v>Good</v>
      </c>
      <c r="AM28" s="43">
        <f t="shared" si="0"/>
        <v>3</v>
      </c>
      <c r="BD28" s="46"/>
    </row>
    <row r="29" spans="6:56" ht="30" x14ac:dyDescent="0.2">
      <c r="F29" s="21" t="s">
        <v>134</v>
      </c>
      <c r="G29" s="21" t="s">
        <v>135</v>
      </c>
      <c r="H29" s="21" t="s">
        <v>136</v>
      </c>
      <c r="I29" s="19">
        <v>0.28615622583139982</v>
      </c>
      <c r="K29" s="20" t="str">
        <f>_xlfn.XLOOKUP($H29, Matrix!$H:$H, Matrix!K:K)</f>
        <v>Unknown</v>
      </c>
      <c r="L29" s="20" t="str">
        <f>IF(K29 = "Unknown", "", _xlfn.XLOOKUP(K29, Weightings!$F$13:$F$17, Weightings!$G$13:$G$17))</f>
        <v/>
      </c>
      <c r="N29" s="20" t="str">
        <f>_xlfn.XLOOKUP($H29, Matrix!$H:$H, Matrix!N:N)</f>
        <v>Unknown</v>
      </c>
      <c r="O29" s="20" t="str">
        <f>IF(N29 = "Unknown", "", _xlfn.XLOOKUP(N29, Weightings!$F$13:$F$17, Weightings!$G$13:$G$17))</f>
        <v/>
      </c>
      <c r="Q29" s="20" t="str">
        <f>_xlfn.XLOOKUP($H29, Matrix!$H:$H, Matrix!Q:Q)</f>
        <v>Excellent</v>
      </c>
      <c r="R29" s="20">
        <f>IF(Q29 = "Unknown", "", _xlfn.XLOOKUP(Q29, Weightings!$F$13:$F$17, Weightings!$G$13:$G$17))</f>
        <v>4</v>
      </c>
      <c r="T29" s="20" t="str">
        <f>_xlfn.XLOOKUP($H29, Matrix!$H:$H, Matrix!T:T)</f>
        <v>Excellent</v>
      </c>
      <c r="U29" s="20">
        <f>IF(T29 = "Unknown", "", _xlfn.XLOOKUP(T29, Weightings!$F$13:$F$17, Weightings!$G$13:$G$17))</f>
        <v>4</v>
      </c>
      <c r="W29" s="20" t="str">
        <f>_xlfn.XLOOKUP($H29, Matrix!$H:$H, Matrix!W:W)</f>
        <v>Unknown</v>
      </c>
      <c r="X29" s="20" t="str">
        <f>IF(W29 = "Unknown", "", _xlfn.XLOOKUP(W29, Weightings!$F$13:$F$17, Weightings!$G$13:$G$17))</f>
        <v/>
      </c>
      <c r="Z29" s="20" t="str">
        <f>_xlfn.XLOOKUP($H29, Matrix!$H:$H, Matrix!Z:Z)</f>
        <v>Unknown</v>
      </c>
      <c r="AA29" s="20" t="str">
        <f>IF(Z29 = "Unknown", "", _xlfn.XLOOKUP(Z29, Weightings!$F$13:$F$17, Weightings!$G$13:$G$17))</f>
        <v/>
      </c>
      <c r="AC29" s="20" t="str">
        <f>_xlfn.XLOOKUP($H29, Matrix!$H:$H, Matrix!AC:AC)</f>
        <v>Unknown</v>
      </c>
      <c r="AD29" s="20" t="str">
        <f>IF(AC29 = "Unknown", "", _xlfn.XLOOKUP(AC29, Weightings!$F$13:$F$17, Weightings!$G$13:$G$17))</f>
        <v/>
      </c>
      <c r="AF29" s="20" t="str">
        <f>_xlfn.XLOOKUP($H29, Matrix!$H:$H, Matrix!AF:AF)</f>
        <v>Excellent</v>
      </c>
      <c r="AG29" s="20">
        <f>IF(AF29 = "Unknown", "", _xlfn.XLOOKUP(AF29, Weightings!$F$13:$F$17, Weightings!$G$13:$G$17))</f>
        <v>4</v>
      </c>
      <c r="AI29" s="14" t="str">
        <f>_xlfn.XLOOKUP($H29, Matrix!$H:$H, Matrix!AI:AI)</f>
        <v>Unknown</v>
      </c>
      <c r="AJ29" s="20" t="str">
        <f>IF(AI29 = "Unknown", "", _xlfn.XLOOKUP(AI29, Weightings!$F$13:$F$17, Weightings!$G$13:$G$17))</f>
        <v/>
      </c>
      <c r="AL29" s="20" t="str">
        <f>INDEX(Weightings!$F$13:$F$17, MATCH(AM29, Weightings!$G$13:$G$17, 1))</f>
        <v>Excellent</v>
      </c>
      <c r="AM29" s="20">
        <f t="shared" si="0"/>
        <v>4</v>
      </c>
    </row>
    <row r="30" spans="6:56" ht="30" x14ac:dyDescent="0.2">
      <c r="F30" s="21" t="s">
        <v>134</v>
      </c>
      <c r="G30" s="21" t="s">
        <v>129</v>
      </c>
      <c r="H30" s="21" t="s">
        <v>141</v>
      </c>
      <c r="I30" s="19">
        <v>0.28228924980665121</v>
      </c>
      <c r="K30" s="20" t="str">
        <f>_xlfn.XLOOKUP($H30, Matrix!$H:$H, Matrix!K:K)</f>
        <v>Unknown</v>
      </c>
      <c r="L30" s="20" t="str">
        <f>IF(K30 = "Unknown", "", _xlfn.XLOOKUP(K30, Weightings!$F$13:$F$17, Weightings!$G$13:$G$17))</f>
        <v/>
      </c>
      <c r="N30" s="20" t="str">
        <f>_xlfn.XLOOKUP($H30, Matrix!$H:$H, Matrix!N:N)</f>
        <v>Unknown</v>
      </c>
      <c r="O30" s="20" t="str">
        <f>IF(N30 = "Unknown", "", _xlfn.XLOOKUP(N30, Weightings!$F$13:$F$17, Weightings!$G$13:$G$17))</f>
        <v/>
      </c>
      <c r="Q30" s="20" t="str">
        <f>_xlfn.XLOOKUP($H30, Matrix!$H:$H, Matrix!Q:Q)</f>
        <v>Unknown</v>
      </c>
      <c r="R30" s="20" t="str">
        <f>IF(Q30 = "Unknown", "", _xlfn.XLOOKUP(Q30, Weightings!$F$13:$F$17, Weightings!$G$13:$G$17))</f>
        <v/>
      </c>
      <c r="T30" s="20" t="str">
        <f>_xlfn.XLOOKUP($H30, Matrix!$H:$H, Matrix!T:T)</f>
        <v>Unknown</v>
      </c>
      <c r="U30" s="20" t="str">
        <f>IF(T30 = "Unknown", "", _xlfn.XLOOKUP(T30, Weightings!$F$13:$F$17, Weightings!$G$13:$G$17))</f>
        <v/>
      </c>
      <c r="W30" s="20" t="str">
        <f>_xlfn.XLOOKUP($H30, Matrix!$H:$H, Matrix!W:W)</f>
        <v>Unknown</v>
      </c>
      <c r="X30" s="20" t="str">
        <f>IF(W30 = "Unknown", "", _xlfn.XLOOKUP(W30, Weightings!$F$13:$F$17, Weightings!$G$13:$G$17))</f>
        <v/>
      </c>
      <c r="Z30" s="20" t="str">
        <f>_xlfn.XLOOKUP($H30, Matrix!$H:$H, Matrix!Z:Z)</f>
        <v>Unknown</v>
      </c>
      <c r="AA30" s="20" t="str">
        <f>IF(Z30 = "Unknown", "", _xlfn.XLOOKUP(Z30, Weightings!$F$13:$F$17, Weightings!$G$13:$G$17))</f>
        <v/>
      </c>
      <c r="AC30" s="20" t="str">
        <f>_xlfn.XLOOKUP($H30, Matrix!$H:$H, Matrix!AC:AC)</f>
        <v>Unknown</v>
      </c>
      <c r="AD30" s="20" t="str">
        <f>IF(AC30 = "Unknown", "", _xlfn.XLOOKUP(AC30, Weightings!$F$13:$F$17, Weightings!$G$13:$G$17))</f>
        <v/>
      </c>
      <c r="AF30" s="20" t="str">
        <f>_xlfn.XLOOKUP($H30, Matrix!$H:$H, Matrix!AF:AF)</f>
        <v>Fair</v>
      </c>
      <c r="AG30" s="20">
        <f>IF(AF30 = "Unknown", "", _xlfn.XLOOKUP(AF30, Weightings!$F$13:$F$17, Weightings!$G$13:$G$17))</f>
        <v>2</v>
      </c>
      <c r="AI30" s="14" t="str">
        <f>_xlfn.XLOOKUP($H30, Matrix!$H:$H, Matrix!AI:AI)</f>
        <v>Unknown</v>
      </c>
      <c r="AJ30" s="20" t="str">
        <f>IF(AI30 = "Unknown", "", _xlfn.XLOOKUP(AI30, Weightings!$F$13:$F$17, Weightings!$G$13:$G$17))</f>
        <v/>
      </c>
      <c r="AL30" s="20" t="str">
        <f>INDEX(Weightings!$F$13:$F$17, MATCH(AM30, Weightings!$G$13:$G$17, 1))</f>
        <v>Fair</v>
      </c>
      <c r="AM30" s="20">
        <f t="shared" si="0"/>
        <v>2</v>
      </c>
    </row>
    <row r="31" spans="6:56" ht="30" x14ac:dyDescent="0.2">
      <c r="F31" s="41" t="s">
        <v>126</v>
      </c>
      <c r="G31" s="41" t="s">
        <v>129</v>
      </c>
      <c r="H31" s="41" t="s">
        <v>144</v>
      </c>
      <c r="I31" s="42">
        <v>0.28151585460170148</v>
      </c>
      <c r="K31" s="43" t="str">
        <f>_xlfn.XLOOKUP($H31, Matrix!$H:$H, Matrix!K:K)</f>
        <v>Fair</v>
      </c>
      <c r="L31" s="43">
        <f>IF(K31 = "Unknown", "", _xlfn.XLOOKUP(K31, Weightings!$F$13:$F$17, Weightings!$G$13:$G$17))</f>
        <v>2</v>
      </c>
      <c r="N31" s="43" t="str">
        <f>_xlfn.XLOOKUP($H31, Matrix!$H:$H, Matrix!N:N)</f>
        <v>Unknown</v>
      </c>
      <c r="O31" s="43" t="str">
        <f>IF(N31 = "Unknown", "", _xlfn.XLOOKUP(N31, Weightings!$F$13:$F$17, Weightings!$G$13:$G$17))</f>
        <v/>
      </c>
      <c r="Q31" s="43" t="str">
        <f>_xlfn.XLOOKUP($H31, Matrix!$H:$H, Matrix!Q:Q)</f>
        <v>Unknown</v>
      </c>
      <c r="R31" s="43" t="str">
        <f>IF(Q31 = "Unknown", "", _xlfn.XLOOKUP(Q31, Weightings!$F$13:$F$17, Weightings!$G$13:$G$17))</f>
        <v/>
      </c>
      <c r="T31" s="43" t="str">
        <f>_xlfn.XLOOKUP($H31, Matrix!$H:$H, Matrix!T:T)</f>
        <v>Excellent</v>
      </c>
      <c r="U31" s="43">
        <f>IF(T31 = "Unknown", "", _xlfn.XLOOKUP(T31, Weightings!$F$13:$F$17, Weightings!$G$13:$G$17))</f>
        <v>4</v>
      </c>
      <c r="W31" s="43" t="str">
        <f>_xlfn.XLOOKUP($H31, Matrix!$H:$H, Matrix!W:W)</f>
        <v>Unknown</v>
      </c>
      <c r="X31" s="43" t="str">
        <f>IF(W31 = "Unknown", "", _xlfn.XLOOKUP(W31, Weightings!$F$13:$F$17, Weightings!$G$13:$G$17))</f>
        <v/>
      </c>
      <c r="Z31" s="43" t="str">
        <f>_xlfn.XLOOKUP($H31, Matrix!$H:$H, Matrix!Z:Z)</f>
        <v>Unknown</v>
      </c>
      <c r="AA31" s="43" t="str">
        <f>IF(Z31 = "Unknown", "", _xlfn.XLOOKUP(Z31, Weightings!$F$13:$F$17, Weightings!$G$13:$G$17))</f>
        <v/>
      </c>
      <c r="AC31" s="43" t="str">
        <f>_xlfn.XLOOKUP($H31, Matrix!$H:$H, Matrix!AC:AC)</f>
        <v>Unknown</v>
      </c>
      <c r="AD31" s="43" t="str">
        <f>IF(AC31 = "Unknown", "", _xlfn.XLOOKUP(AC31, Weightings!$F$13:$F$17, Weightings!$G$13:$G$17))</f>
        <v/>
      </c>
      <c r="AF31" s="43" t="str">
        <f>_xlfn.XLOOKUP($H31, Matrix!$H:$H, Matrix!AF:AF)</f>
        <v>Unknown</v>
      </c>
      <c r="AG31" s="43" t="str">
        <f>IF(AF31 = "Unknown", "", _xlfn.XLOOKUP(AF31, Weightings!$F$13:$F$17, Weightings!$G$13:$G$17))</f>
        <v/>
      </c>
      <c r="AI31" s="43" t="str">
        <f>_xlfn.XLOOKUP($H31, Matrix!$H:$H, Matrix!AI:AI)</f>
        <v>Unknown</v>
      </c>
      <c r="AJ31" s="43" t="str">
        <f>IF(AI31 = "Unknown", "", _xlfn.XLOOKUP(AI31, Weightings!$F$13:$F$17, Weightings!$G$13:$G$17))</f>
        <v/>
      </c>
      <c r="AL31" s="43" t="str">
        <f>INDEX(Weightings!$F$13:$F$17, MATCH(AM31, Weightings!$G$13:$G$17, 1))</f>
        <v>Good</v>
      </c>
      <c r="AM31" s="43">
        <f t="shared" si="0"/>
        <v>3</v>
      </c>
    </row>
    <row r="32" spans="6:56" ht="15" x14ac:dyDescent="0.2">
      <c r="F32" s="41" t="s">
        <v>126</v>
      </c>
      <c r="G32" s="41" t="s">
        <v>127</v>
      </c>
      <c r="H32" s="41" t="s">
        <v>147</v>
      </c>
      <c r="I32" s="42">
        <v>0.27919566898685227</v>
      </c>
      <c r="K32" s="43" t="str">
        <f>_xlfn.XLOOKUP($H32, Matrix!$H:$H, Matrix!K:K)</f>
        <v>Fair</v>
      </c>
      <c r="L32" s="43">
        <f>IF(K32 = "Unknown", "", _xlfn.XLOOKUP(K32, Weightings!$F$13:$F$17, Weightings!$G$13:$G$17))</f>
        <v>2</v>
      </c>
      <c r="N32" s="43" t="str">
        <f>_xlfn.XLOOKUP($H32, Matrix!$H:$H, Matrix!N:N)</f>
        <v>Unknown</v>
      </c>
      <c r="O32" s="43" t="str">
        <f>IF(N32 = "Unknown", "", _xlfn.XLOOKUP(N32, Weightings!$F$13:$F$17, Weightings!$G$13:$G$17))</f>
        <v/>
      </c>
      <c r="Q32" s="43" t="str">
        <f>_xlfn.XLOOKUP($H32, Matrix!$H:$H, Matrix!Q:Q)</f>
        <v>Unknown</v>
      </c>
      <c r="R32" s="43" t="str">
        <f>IF(Q32 = "Unknown", "", _xlfn.XLOOKUP(Q32, Weightings!$F$13:$F$17, Weightings!$G$13:$G$17))</f>
        <v/>
      </c>
      <c r="T32" s="43" t="str">
        <f>_xlfn.XLOOKUP($H32, Matrix!$H:$H, Matrix!T:T)</f>
        <v>Unknown</v>
      </c>
      <c r="U32" s="43" t="str">
        <f>IF(T32 = "Unknown", "", _xlfn.XLOOKUP(T32, Weightings!$F$13:$F$17, Weightings!$G$13:$G$17))</f>
        <v/>
      </c>
      <c r="W32" s="43" t="str">
        <f>_xlfn.XLOOKUP($H32, Matrix!$H:$H, Matrix!W:W)</f>
        <v>Unknown</v>
      </c>
      <c r="X32" s="43" t="str">
        <f>IF(W32 = "Unknown", "", _xlfn.XLOOKUP(W32, Weightings!$F$13:$F$17, Weightings!$G$13:$G$17))</f>
        <v/>
      </c>
      <c r="Z32" s="43" t="str">
        <f>_xlfn.XLOOKUP($H32, Matrix!$H:$H, Matrix!Z:Z)</f>
        <v>Unknown</v>
      </c>
      <c r="AA32" s="43" t="str">
        <f>IF(Z32 = "Unknown", "", _xlfn.XLOOKUP(Z32, Weightings!$F$13:$F$17, Weightings!$G$13:$G$17))</f>
        <v/>
      </c>
      <c r="AC32" s="43" t="str">
        <f>_xlfn.XLOOKUP($H32, Matrix!$H:$H, Matrix!AC:AC)</f>
        <v>Unknown</v>
      </c>
      <c r="AD32" s="43" t="str">
        <f>IF(AC32 = "Unknown", "", _xlfn.XLOOKUP(AC32, Weightings!$F$13:$F$17, Weightings!$G$13:$G$17))</f>
        <v/>
      </c>
      <c r="AF32" s="43" t="str">
        <f>_xlfn.XLOOKUP($H32, Matrix!$H:$H, Matrix!AF:AF)</f>
        <v>Unknown</v>
      </c>
      <c r="AG32" s="43" t="str">
        <f>IF(AF32 = "Unknown", "", _xlfn.XLOOKUP(AF32, Weightings!$F$13:$F$17, Weightings!$G$13:$G$17))</f>
        <v/>
      </c>
      <c r="AI32" s="43" t="str">
        <f>_xlfn.XLOOKUP($H32, Matrix!$H:$H, Matrix!AI:AI)</f>
        <v>Unknown</v>
      </c>
      <c r="AJ32" s="43" t="str">
        <f>IF(AI32 = "Unknown", "", _xlfn.XLOOKUP(AI32, Weightings!$F$13:$F$17, Weightings!$G$13:$G$17))</f>
        <v/>
      </c>
      <c r="AL32" s="43" t="str">
        <f>INDEX(Weightings!$F$13:$F$17, MATCH(AM32, Weightings!$G$13:$G$17, 1))</f>
        <v>Fair</v>
      </c>
      <c r="AM32" s="43">
        <f t="shared" si="0"/>
        <v>2</v>
      </c>
    </row>
    <row r="33" spans="6:39" ht="30" x14ac:dyDescent="0.2">
      <c r="F33" s="41" t="s">
        <v>126</v>
      </c>
      <c r="G33" s="41" t="s">
        <v>127</v>
      </c>
      <c r="H33" s="41" t="s">
        <v>149</v>
      </c>
      <c r="I33" s="42">
        <v>0.26914153132250579</v>
      </c>
      <c r="K33" s="43" t="str">
        <f>_xlfn.XLOOKUP($H33, Matrix!$H:$H, Matrix!K:K)</f>
        <v>Unknown</v>
      </c>
      <c r="L33" s="43" t="str">
        <f>IF(K33 = "Unknown", "", _xlfn.XLOOKUP(K33, Weightings!$F$13:$F$17, Weightings!$G$13:$G$17))</f>
        <v/>
      </c>
      <c r="N33" s="43" t="str">
        <f>_xlfn.XLOOKUP($H33, Matrix!$H:$H, Matrix!N:N)</f>
        <v>Unknown</v>
      </c>
      <c r="O33" s="43" t="str">
        <f>IF(N33 = "Unknown", "", _xlfn.XLOOKUP(N33, Weightings!$F$13:$F$17, Weightings!$G$13:$G$17))</f>
        <v/>
      </c>
      <c r="Q33" s="43" t="str">
        <f>_xlfn.XLOOKUP($H33, Matrix!$H:$H, Matrix!Q:Q)</f>
        <v>Unknown</v>
      </c>
      <c r="R33" s="43" t="str">
        <f>IF(Q33 = "Unknown", "", _xlfn.XLOOKUP(Q33, Weightings!$F$13:$F$17, Weightings!$G$13:$G$17))</f>
        <v/>
      </c>
      <c r="T33" s="43" t="str">
        <f>_xlfn.XLOOKUP($H33, Matrix!$H:$H, Matrix!T:T)</f>
        <v>Unknown</v>
      </c>
      <c r="U33" s="43" t="str">
        <f>IF(T33 = "Unknown", "", _xlfn.XLOOKUP(T33, Weightings!$F$13:$F$17, Weightings!$G$13:$G$17))</f>
        <v/>
      </c>
      <c r="W33" s="43" t="str">
        <f>_xlfn.XLOOKUP($H33, Matrix!$H:$H, Matrix!W:W)</f>
        <v>Unknown</v>
      </c>
      <c r="X33" s="43" t="str">
        <f>IF(W33 = "Unknown", "", _xlfn.XLOOKUP(W33, Weightings!$F$13:$F$17, Weightings!$G$13:$G$17))</f>
        <v/>
      </c>
      <c r="Z33" s="43" t="str">
        <f>_xlfn.XLOOKUP($H33, Matrix!$H:$H, Matrix!Z:Z)</f>
        <v>Unknown</v>
      </c>
      <c r="AA33" s="43" t="str">
        <f>IF(Z33 = "Unknown", "", _xlfn.XLOOKUP(Z33, Weightings!$F$13:$F$17, Weightings!$G$13:$G$17))</f>
        <v/>
      </c>
      <c r="AC33" s="43" t="str">
        <f>_xlfn.XLOOKUP($H33, Matrix!$H:$H, Matrix!AC:AC)</f>
        <v>Unknown</v>
      </c>
      <c r="AD33" s="43" t="str">
        <f>IF(AC33 = "Unknown", "", _xlfn.XLOOKUP(AC33, Weightings!$F$13:$F$17, Weightings!$G$13:$G$17))</f>
        <v/>
      </c>
      <c r="AF33" s="43" t="str">
        <f>_xlfn.XLOOKUP($H33, Matrix!$H:$H, Matrix!AF:AF)</f>
        <v>Unknown</v>
      </c>
      <c r="AG33" s="43" t="str">
        <f>IF(AF33 = "Unknown", "", _xlfn.XLOOKUP(AF33, Weightings!$F$13:$F$17, Weightings!$G$13:$G$17))</f>
        <v/>
      </c>
      <c r="AI33" s="43" t="str">
        <f>_xlfn.XLOOKUP($H33, Matrix!$H:$H, Matrix!AI:AI)</f>
        <v>Unknown</v>
      </c>
      <c r="AJ33" s="43" t="str">
        <f>IF(AI33 = "Unknown", "", _xlfn.XLOOKUP(AI33, Weightings!$F$13:$F$17, Weightings!$G$13:$G$17))</f>
        <v/>
      </c>
      <c r="AL33" s="43" t="str">
        <f>INDEX(Weightings!$F$13:$F$17, MATCH(AM33, Weightings!$G$13:$G$17, 1))</f>
        <v>Unknown</v>
      </c>
      <c r="AM33" s="43">
        <f t="shared" si="0"/>
        <v>0</v>
      </c>
    </row>
    <row r="34" spans="6:39" ht="30" x14ac:dyDescent="0.2">
      <c r="F34" s="21" t="s">
        <v>134</v>
      </c>
      <c r="G34" s="21" t="s">
        <v>150</v>
      </c>
      <c r="H34" s="21" t="s">
        <v>151</v>
      </c>
      <c r="I34" s="19">
        <v>0.26759474091260632</v>
      </c>
      <c r="K34" s="20" t="str">
        <f>_xlfn.XLOOKUP($H34, Matrix!$H:$H, Matrix!K:K)</f>
        <v>Unknown</v>
      </c>
      <c r="L34" s="20" t="str">
        <f>IF(K34 = "Unknown", "", _xlfn.XLOOKUP(K34, Weightings!$F$13:$F$17, Weightings!$G$13:$G$17))</f>
        <v/>
      </c>
      <c r="N34" s="20" t="str">
        <f>_xlfn.XLOOKUP($H34, Matrix!$H:$H, Matrix!N:N)</f>
        <v>Unknown</v>
      </c>
      <c r="O34" s="20" t="str">
        <f>IF(N34 = "Unknown", "", _xlfn.XLOOKUP(N34, Weightings!$F$13:$F$17, Weightings!$G$13:$G$17))</f>
        <v/>
      </c>
      <c r="Q34" s="20" t="str">
        <f>_xlfn.XLOOKUP($H34, Matrix!$H:$H, Matrix!Q:Q)</f>
        <v>Unknown</v>
      </c>
      <c r="R34" s="20" t="str">
        <f>IF(Q34 = "Unknown", "", _xlfn.XLOOKUP(Q34, Weightings!$F$13:$F$17, Weightings!$G$13:$G$17))</f>
        <v/>
      </c>
      <c r="T34" s="20" t="str">
        <f>_xlfn.XLOOKUP($H34, Matrix!$H:$H, Matrix!T:T)</f>
        <v>Unknown</v>
      </c>
      <c r="U34" s="20" t="str">
        <f>IF(T34 = "Unknown", "", _xlfn.XLOOKUP(T34, Weightings!$F$13:$F$17, Weightings!$G$13:$G$17))</f>
        <v/>
      </c>
      <c r="W34" s="20" t="str">
        <f>_xlfn.XLOOKUP($H34, Matrix!$H:$H, Matrix!W:W)</f>
        <v>Fair</v>
      </c>
      <c r="X34" s="20">
        <f>IF(W34 = "Unknown", "", _xlfn.XLOOKUP(W34, Weightings!$F$13:$F$17, Weightings!$G$13:$G$17))</f>
        <v>2</v>
      </c>
      <c r="Z34" s="20" t="str">
        <f>_xlfn.XLOOKUP($H34, Matrix!$H:$H, Matrix!Z:Z)</f>
        <v>Unknown</v>
      </c>
      <c r="AA34" s="20" t="str">
        <f>IF(Z34 = "Unknown", "", _xlfn.XLOOKUP(Z34, Weightings!$F$13:$F$17, Weightings!$G$13:$G$17))</f>
        <v/>
      </c>
      <c r="AC34" s="20" t="str">
        <f>_xlfn.XLOOKUP($H34, Matrix!$H:$H, Matrix!AC:AC)</f>
        <v>Unknown</v>
      </c>
      <c r="AD34" s="20" t="str">
        <f>IF(AC34 = "Unknown", "", _xlfn.XLOOKUP(AC34, Weightings!$F$13:$F$17, Weightings!$G$13:$G$17))</f>
        <v/>
      </c>
      <c r="AF34" s="20" t="str">
        <f>_xlfn.XLOOKUP($H34, Matrix!$H:$H, Matrix!AF:AF)</f>
        <v>Unknown</v>
      </c>
      <c r="AG34" s="20" t="str">
        <f>IF(AF34 = "Unknown", "", _xlfn.XLOOKUP(AF34, Weightings!$F$13:$F$17, Weightings!$G$13:$G$17))</f>
        <v/>
      </c>
      <c r="AI34" s="20" t="str">
        <f>_xlfn.XLOOKUP($H34, Matrix!$H:$H, Matrix!AI:AI)</f>
        <v>Unknown</v>
      </c>
      <c r="AJ34" s="20" t="str">
        <f>IF(AI34 = "Unknown", "", _xlfn.XLOOKUP(AI34, Weightings!$F$13:$F$17, Weightings!$G$13:$G$17))</f>
        <v/>
      </c>
      <c r="AL34" s="20" t="str">
        <f>INDEX(Weightings!$F$13:$F$17, MATCH(AM34, Weightings!$G$13:$G$17, 1))</f>
        <v>Fair</v>
      </c>
      <c r="AM34" s="20">
        <f t="shared" si="0"/>
        <v>2</v>
      </c>
    </row>
    <row r="35" spans="6:39" ht="30" x14ac:dyDescent="0.2">
      <c r="F35" s="21" t="s">
        <v>134</v>
      </c>
      <c r="G35" s="21" t="s">
        <v>150</v>
      </c>
      <c r="H35" s="21" t="s">
        <v>154</v>
      </c>
      <c r="I35" s="19">
        <v>0.26372776488785771</v>
      </c>
      <c r="K35" s="20" t="str">
        <f>_xlfn.XLOOKUP($H35, Matrix!$H:$H, Matrix!K:K)</f>
        <v>Good</v>
      </c>
      <c r="L35" s="20">
        <f>IF(K35 = "Unknown", "", _xlfn.XLOOKUP(K35, Weightings!$F$13:$F$17, Weightings!$G$13:$G$17))</f>
        <v>3</v>
      </c>
      <c r="N35" s="20" t="str">
        <f>_xlfn.XLOOKUP($H35, Matrix!$H:$H, Matrix!N:N)</f>
        <v>Unknown</v>
      </c>
      <c r="O35" s="20" t="str">
        <f>IF(N35 = "Unknown", "", _xlfn.XLOOKUP(N35, Weightings!$F$13:$F$17, Weightings!$G$13:$G$17))</f>
        <v/>
      </c>
      <c r="Q35" s="20" t="str">
        <f>_xlfn.XLOOKUP($H35, Matrix!$H:$H, Matrix!Q:Q)</f>
        <v>Fair</v>
      </c>
      <c r="R35" s="20">
        <f>IF(Q35 = "Unknown", "", _xlfn.XLOOKUP(Q35, Weightings!$F$13:$F$17, Weightings!$G$13:$G$17))</f>
        <v>2</v>
      </c>
      <c r="T35" s="20" t="str">
        <f>_xlfn.XLOOKUP($H35, Matrix!$H:$H, Matrix!T:T)</f>
        <v>Unknown</v>
      </c>
      <c r="U35" s="20" t="str">
        <f>IF(T35 = "Unknown", "", _xlfn.XLOOKUP(T35, Weightings!$F$13:$F$17, Weightings!$G$13:$G$17))</f>
        <v/>
      </c>
      <c r="W35" s="20" t="str">
        <f>_xlfn.XLOOKUP($H35, Matrix!$H:$H, Matrix!W:W)</f>
        <v>Unknown</v>
      </c>
      <c r="X35" s="20" t="str">
        <f>IF(W35 = "Unknown", "", _xlfn.XLOOKUP(W35, Weightings!$F$13:$F$17, Weightings!$G$13:$G$17))</f>
        <v/>
      </c>
      <c r="Z35" s="20" t="str">
        <f>_xlfn.XLOOKUP($H35, Matrix!$H:$H, Matrix!Z:Z)</f>
        <v>Unknown</v>
      </c>
      <c r="AA35" s="20" t="str">
        <f>IF(Z35 = "Unknown", "", _xlfn.XLOOKUP(Z35, Weightings!$F$13:$F$17, Weightings!$G$13:$G$17))</f>
        <v/>
      </c>
      <c r="AC35" s="20" t="str">
        <f>_xlfn.XLOOKUP($H35, Matrix!$H:$H, Matrix!AC:AC)</f>
        <v>Unknown</v>
      </c>
      <c r="AD35" s="20" t="str">
        <f>IF(AC35 = "Unknown", "", _xlfn.XLOOKUP(AC35, Weightings!$F$13:$F$17, Weightings!$G$13:$G$17))</f>
        <v/>
      </c>
      <c r="AF35" s="20" t="str">
        <f>_xlfn.XLOOKUP($H35, Matrix!$H:$H, Matrix!AF:AF)</f>
        <v>Unknown</v>
      </c>
      <c r="AG35" s="20" t="str">
        <f>IF(AF35 = "Unknown", "", _xlfn.XLOOKUP(AF35, Weightings!$F$13:$F$17, Weightings!$G$13:$G$17))</f>
        <v/>
      </c>
      <c r="AI35" s="20" t="str">
        <f>_xlfn.XLOOKUP($H35, Matrix!$H:$H, Matrix!AI:AI)</f>
        <v>Unknown</v>
      </c>
      <c r="AJ35" s="20" t="str">
        <f>IF(AI35 = "Unknown", "", _xlfn.XLOOKUP(AI35, Weightings!$F$13:$F$17, Weightings!$G$13:$G$17))</f>
        <v/>
      </c>
      <c r="AL35" s="20" t="str">
        <f>INDEX(Weightings!$F$13:$F$17, MATCH(AM35, Weightings!$G$13:$G$17, 1))</f>
        <v>Fair</v>
      </c>
      <c r="AM35" s="20">
        <f t="shared" si="0"/>
        <v>2.5</v>
      </c>
    </row>
    <row r="36" spans="6:39" ht="30" x14ac:dyDescent="0.2">
      <c r="F36" s="21" t="s">
        <v>134</v>
      </c>
      <c r="G36" s="21" t="s">
        <v>150</v>
      </c>
      <c r="H36" s="21" t="s">
        <v>158</v>
      </c>
      <c r="I36" s="19">
        <v>0.25986078886310904</v>
      </c>
      <c r="K36" s="20" t="str">
        <f>_xlfn.XLOOKUP($H36, Matrix!$H:$H, Matrix!K:K)</f>
        <v>Unknown</v>
      </c>
      <c r="L36" s="20" t="str">
        <f>IF(K36 = "Unknown", "", _xlfn.XLOOKUP(K36, Weightings!$F$13:$F$17, Weightings!$G$13:$G$17))</f>
        <v/>
      </c>
      <c r="N36" s="20" t="str">
        <f>_xlfn.XLOOKUP($H36, Matrix!$H:$H, Matrix!N:N)</f>
        <v>Good</v>
      </c>
      <c r="O36" s="20">
        <f>IF(N36 = "Unknown", "", _xlfn.XLOOKUP(N36, Weightings!$F$13:$F$17, Weightings!$G$13:$G$17))</f>
        <v>3</v>
      </c>
      <c r="Q36" s="20" t="str">
        <f>_xlfn.XLOOKUP($H36, Matrix!$H:$H, Matrix!Q:Q)</f>
        <v>Fair</v>
      </c>
      <c r="R36" s="20">
        <f>IF(Q36 = "Unknown", "", _xlfn.XLOOKUP(Q36, Weightings!$F$13:$F$17, Weightings!$G$13:$G$17))</f>
        <v>2</v>
      </c>
      <c r="T36" s="20" t="str">
        <f>_xlfn.XLOOKUP($H36, Matrix!$H:$H, Matrix!T:T)</f>
        <v>Unknown</v>
      </c>
      <c r="U36" s="20" t="str">
        <f>IF(T36 = "Unknown", "", _xlfn.XLOOKUP(T36, Weightings!$F$13:$F$17, Weightings!$G$13:$G$17))</f>
        <v/>
      </c>
      <c r="W36" s="20" t="str">
        <f>_xlfn.XLOOKUP($H36, Matrix!$H:$H, Matrix!W:W)</f>
        <v>Fair</v>
      </c>
      <c r="X36" s="20">
        <f>IF(W36 = "Unknown", "", _xlfn.XLOOKUP(W36, Weightings!$F$13:$F$17, Weightings!$G$13:$G$17))</f>
        <v>2</v>
      </c>
      <c r="Z36" s="20" t="str">
        <f>_xlfn.XLOOKUP($H36, Matrix!$H:$H, Matrix!Z:Z)</f>
        <v>Unknown</v>
      </c>
      <c r="AA36" s="20" t="str">
        <f>IF(Z36 = "Unknown", "", _xlfn.XLOOKUP(Z36, Weightings!$F$13:$F$17, Weightings!$G$13:$G$17))</f>
        <v/>
      </c>
      <c r="AC36" s="20" t="str">
        <f>_xlfn.XLOOKUP($H36, Matrix!$H:$H, Matrix!AC:AC)</f>
        <v>Unknown</v>
      </c>
      <c r="AD36" s="20" t="str">
        <f>IF(AC36 = "Unknown", "", _xlfn.XLOOKUP(AC36, Weightings!$F$13:$F$17, Weightings!$G$13:$G$17))</f>
        <v/>
      </c>
      <c r="AF36" s="20" t="str">
        <f>_xlfn.XLOOKUP($H36, Matrix!$H:$H, Matrix!AF:AF)</f>
        <v>Unknown</v>
      </c>
      <c r="AG36" s="20" t="str">
        <f>IF(AF36 = "Unknown", "", _xlfn.XLOOKUP(AF36, Weightings!$F$13:$F$17, Weightings!$G$13:$G$17))</f>
        <v/>
      </c>
      <c r="AI36" s="20" t="str">
        <f>_xlfn.XLOOKUP($H36, Matrix!$H:$H, Matrix!AI:AI)</f>
        <v>Unknown</v>
      </c>
      <c r="AJ36" s="20" t="str">
        <f>IF(AI36 = "Unknown", "", _xlfn.XLOOKUP(AI36, Weightings!$F$13:$F$17, Weightings!$G$13:$G$17))</f>
        <v/>
      </c>
      <c r="AL36" s="20" t="str">
        <f>INDEX(Weightings!$F$13:$F$17, MATCH(AM36, Weightings!$G$13:$G$17, 1))</f>
        <v>Fair</v>
      </c>
      <c r="AM36" s="20">
        <f t="shared" si="0"/>
        <v>2.3333333333333335</v>
      </c>
    </row>
    <row r="37" spans="6:39" ht="30" x14ac:dyDescent="0.2">
      <c r="F37" s="41" t="s">
        <v>126</v>
      </c>
      <c r="G37" s="41" t="s">
        <v>129</v>
      </c>
      <c r="H37" s="41" t="s">
        <v>163</v>
      </c>
      <c r="I37" s="42">
        <v>0.25754060324825984</v>
      </c>
      <c r="K37" s="43" t="str">
        <f>_xlfn.XLOOKUP($H37, Matrix!$H:$H, Matrix!K:K)</f>
        <v>Unknown</v>
      </c>
      <c r="L37" s="43" t="str">
        <f>IF(K37 = "Unknown", "", _xlfn.XLOOKUP(K37, Weightings!$F$13:$F$17, Weightings!$G$13:$G$17))</f>
        <v/>
      </c>
      <c r="N37" s="43" t="str">
        <f>_xlfn.XLOOKUP($H37, Matrix!$H:$H, Matrix!N:N)</f>
        <v>Unknown</v>
      </c>
      <c r="O37" s="43" t="str">
        <f>IF(N37 = "Unknown", "", _xlfn.XLOOKUP(N37, Weightings!$F$13:$F$17, Weightings!$G$13:$G$17))</f>
        <v/>
      </c>
      <c r="Q37" s="43" t="str">
        <f>_xlfn.XLOOKUP($H37, Matrix!$H:$H, Matrix!Q:Q)</f>
        <v>Unknown</v>
      </c>
      <c r="R37" s="43" t="str">
        <f>IF(Q37 = "Unknown", "", _xlfn.XLOOKUP(Q37, Weightings!$F$13:$F$17, Weightings!$G$13:$G$17))</f>
        <v/>
      </c>
      <c r="T37" s="43" t="str">
        <f>_xlfn.XLOOKUP($H37, Matrix!$H:$H, Matrix!T:T)</f>
        <v>Unknown</v>
      </c>
      <c r="U37" s="43" t="str">
        <f>IF(T37 = "Unknown", "", _xlfn.XLOOKUP(T37, Weightings!$F$13:$F$17, Weightings!$G$13:$G$17))</f>
        <v/>
      </c>
      <c r="W37" s="43" t="str">
        <f>_xlfn.XLOOKUP($H37, Matrix!$H:$H, Matrix!W:W)</f>
        <v>Unknown</v>
      </c>
      <c r="X37" s="43" t="str">
        <f>IF(W37 = "Unknown", "", _xlfn.XLOOKUP(W37, Weightings!$F$13:$F$17, Weightings!$G$13:$G$17))</f>
        <v/>
      </c>
      <c r="Z37" s="43" t="str">
        <f>_xlfn.XLOOKUP($H37, Matrix!$H:$H, Matrix!Z:Z)</f>
        <v>Unknown</v>
      </c>
      <c r="AA37" s="43" t="str">
        <f>IF(Z37 = "Unknown", "", _xlfn.XLOOKUP(Z37, Weightings!$F$13:$F$17, Weightings!$G$13:$G$17))</f>
        <v/>
      </c>
      <c r="AC37" s="43" t="str">
        <f>_xlfn.XLOOKUP($H37, Matrix!$H:$H, Matrix!AC:AC)</f>
        <v>Unknown</v>
      </c>
      <c r="AD37" s="43" t="str">
        <f>IF(AC37 = "Unknown", "", _xlfn.XLOOKUP(AC37, Weightings!$F$13:$F$17, Weightings!$G$13:$G$17))</f>
        <v/>
      </c>
      <c r="AF37" s="43" t="str">
        <f>_xlfn.XLOOKUP($H37, Matrix!$H:$H, Matrix!AF:AF)</f>
        <v>Unknown</v>
      </c>
      <c r="AG37" s="43" t="str">
        <f>IF(AF37 = "Unknown", "", _xlfn.XLOOKUP(AF37, Weightings!$F$13:$F$17, Weightings!$G$13:$G$17))</f>
        <v/>
      </c>
      <c r="AI37" s="43" t="str">
        <f>_xlfn.XLOOKUP($H37, Matrix!$H:$H, Matrix!AI:AI)</f>
        <v>Unknown</v>
      </c>
      <c r="AJ37" s="43" t="str">
        <f>IF(AI37 = "Unknown", "", _xlfn.XLOOKUP(AI37, Weightings!$F$13:$F$17, Weightings!$G$13:$G$17))</f>
        <v/>
      </c>
      <c r="AL37" s="43" t="str">
        <f>INDEX(Weightings!$F$13:$F$17, MATCH(AM37, Weightings!$G$13:$G$17, 1))</f>
        <v>Unknown</v>
      </c>
      <c r="AM37" s="43">
        <f t="shared" si="0"/>
        <v>0</v>
      </c>
    </row>
    <row r="38" spans="6:39" ht="30" x14ac:dyDescent="0.2">
      <c r="F38" s="41" t="s">
        <v>126</v>
      </c>
      <c r="G38" s="41" t="s">
        <v>127</v>
      </c>
      <c r="H38" s="41" t="s">
        <v>164</v>
      </c>
      <c r="I38" s="42">
        <v>0.25058004640371229</v>
      </c>
      <c r="K38" s="43" t="str">
        <f>_xlfn.XLOOKUP($H38, Matrix!$H:$H, Matrix!K:K)</f>
        <v>Unknown</v>
      </c>
      <c r="L38" s="43" t="str">
        <f>IF(K38 = "Unknown", "", _xlfn.XLOOKUP(K38, Weightings!$F$13:$F$17, Weightings!$G$13:$G$17))</f>
        <v/>
      </c>
      <c r="N38" s="43" t="str">
        <f>_xlfn.XLOOKUP($H38, Matrix!$H:$H, Matrix!N:N)</f>
        <v>Unknown</v>
      </c>
      <c r="O38" s="43" t="str">
        <f>IF(N38 = "Unknown", "", _xlfn.XLOOKUP(N38, Weightings!$F$13:$F$17, Weightings!$G$13:$G$17))</f>
        <v/>
      </c>
      <c r="Q38" s="43" t="str">
        <f>_xlfn.XLOOKUP($H38, Matrix!$H:$H, Matrix!Q:Q)</f>
        <v>Excellent</v>
      </c>
      <c r="R38" s="43">
        <f>IF(Q38 = "Unknown", "", _xlfn.XLOOKUP(Q38, Weightings!$F$13:$F$17, Weightings!$G$13:$G$17))</f>
        <v>4</v>
      </c>
      <c r="T38" s="43" t="str">
        <f>_xlfn.XLOOKUP($H38, Matrix!$H:$H, Matrix!T:T)</f>
        <v>Unknown</v>
      </c>
      <c r="U38" s="43" t="str">
        <f>IF(T38 = "Unknown", "", _xlfn.XLOOKUP(T38, Weightings!$F$13:$F$17, Weightings!$G$13:$G$17))</f>
        <v/>
      </c>
      <c r="W38" s="43" t="str">
        <f>_xlfn.XLOOKUP($H38, Matrix!$H:$H, Matrix!W:W)</f>
        <v>Unknown</v>
      </c>
      <c r="X38" s="43" t="str">
        <f>IF(W38 = "Unknown", "", _xlfn.XLOOKUP(W38, Weightings!$F$13:$F$17, Weightings!$G$13:$G$17))</f>
        <v/>
      </c>
      <c r="Z38" s="43" t="str">
        <f>_xlfn.XLOOKUP($H38, Matrix!$H:$H, Matrix!Z:Z)</f>
        <v>Unknown</v>
      </c>
      <c r="AA38" s="43" t="str">
        <f>IF(Z38 = "Unknown", "", _xlfn.XLOOKUP(Z38, Weightings!$F$13:$F$17, Weightings!$G$13:$G$17))</f>
        <v/>
      </c>
      <c r="AC38" s="43" t="str">
        <f>_xlfn.XLOOKUP($H38, Matrix!$H:$H, Matrix!AC:AC)</f>
        <v>Unknown</v>
      </c>
      <c r="AD38" s="43" t="str">
        <f>IF(AC38 = "Unknown", "", _xlfn.XLOOKUP(AC38, Weightings!$F$13:$F$17, Weightings!$G$13:$G$17))</f>
        <v/>
      </c>
      <c r="AF38" s="43" t="str">
        <f>_xlfn.XLOOKUP($H38, Matrix!$H:$H, Matrix!AF:AF)</f>
        <v>Unknown</v>
      </c>
      <c r="AG38" s="43" t="str">
        <f>IF(AF38 = "Unknown", "", _xlfn.XLOOKUP(AF38, Weightings!$F$13:$F$17, Weightings!$G$13:$G$17))</f>
        <v/>
      </c>
      <c r="AI38" s="43" t="str">
        <f>_xlfn.XLOOKUP($H38, Matrix!$H:$H, Matrix!AI:AI)</f>
        <v>Unknown</v>
      </c>
      <c r="AJ38" s="43" t="str">
        <f>IF(AI38 = "Unknown", "", _xlfn.XLOOKUP(AI38, Weightings!$F$13:$F$17, Weightings!$G$13:$G$17))</f>
        <v/>
      </c>
      <c r="AL38" s="43" t="str">
        <f>INDEX(Weightings!$F$13:$F$17, MATCH(AM38, Weightings!$G$13:$G$17, 1))</f>
        <v>Excellent</v>
      </c>
      <c r="AM38" s="43">
        <f t="shared" si="0"/>
        <v>4</v>
      </c>
    </row>
    <row r="39" spans="6:39" ht="30" x14ac:dyDescent="0.2">
      <c r="F39" s="41" t="s">
        <v>126</v>
      </c>
      <c r="G39" s="41" t="s">
        <v>129</v>
      </c>
      <c r="H39" s="41" t="s">
        <v>167</v>
      </c>
      <c r="I39" s="42">
        <v>0.242846094354215</v>
      </c>
      <c r="K39" s="43" t="str">
        <f>_xlfn.XLOOKUP($H39, Matrix!$H:$H, Matrix!K:K)</f>
        <v>Unknown</v>
      </c>
      <c r="L39" s="43" t="str">
        <f>IF(K39 = "Unknown", "", _xlfn.XLOOKUP(K39, Weightings!$F$13:$F$17, Weightings!$G$13:$G$17))</f>
        <v/>
      </c>
      <c r="N39" s="43" t="str">
        <f>_xlfn.XLOOKUP($H39, Matrix!$H:$H, Matrix!N:N)</f>
        <v>Unknown</v>
      </c>
      <c r="O39" s="43" t="str">
        <f>IF(N39 = "Unknown", "", _xlfn.XLOOKUP(N39, Weightings!$F$13:$F$17, Weightings!$G$13:$G$17))</f>
        <v/>
      </c>
      <c r="Q39" s="43" t="str">
        <f>_xlfn.XLOOKUP($H39, Matrix!$H:$H, Matrix!Q:Q)</f>
        <v>Unknown</v>
      </c>
      <c r="R39" s="43" t="str">
        <f>IF(Q39 = "Unknown", "", _xlfn.XLOOKUP(Q39, Weightings!$F$13:$F$17, Weightings!$G$13:$G$17))</f>
        <v/>
      </c>
      <c r="T39" s="43" t="str">
        <f>_xlfn.XLOOKUP($H39, Matrix!$H:$H, Matrix!T:T)</f>
        <v>Unknown</v>
      </c>
      <c r="U39" s="43" t="str">
        <f>IF(T39 = "Unknown", "", _xlfn.XLOOKUP(T39, Weightings!$F$13:$F$17, Weightings!$G$13:$G$17))</f>
        <v/>
      </c>
      <c r="W39" s="43" t="str">
        <f>_xlfn.XLOOKUP($H39, Matrix!$H:$H, Matrix!W:W)</f>
        <v>Unknown</v>
      </c>
      <c r="X39" s="43" t="str">
        <f>IF(W39 = "Unknown", "", _xlfn.XLOOKUP(W39, Weightings!$F$13:$F$17, Weightings!$G$13:$G$17))</f>
        <v/>
      </c>
      <c r="Z39" s="43" t="str">
        <f>_xlfn.XLOOKUP($H39, Matrix!$H:$H, Matrix!Z:Z)</f>
        <v>Unknown</v>
      </c>
      <c r="AA39" s="43" t="str">
        <f>IF(Z39 = "Unknown", "", _xlfn.XLOOKUP(Z39, Weightings!$F$13:$F$17, Weightings!$G$13:$G$17))</f>
        <v/>
      </c>
      <c r="AC39" s="43" t="str">
        <f>_xlfn.XLOOKUP($H39, Matrix!$H:$H, Matrix!AC:AC)</f>
        <v>Unknown</v>
      </c>
      <c r="AD39" s="43" t="str">
        <f>IF(AC39 = "Unknown", "", _xlfn.XLOOKUP(AC39, Weightings!$F$13:$F$17, Weightings!$G$13:$G$17))</f>
        <v/>
      </c>
      <c r="AF39" s="43" t="str">
        <f>_xlfn.XLOOKUP($H39, Matrix!$H:$H, Matrix!AF:AF)</f>
        <v>Unknown</v>
      </c>
      <c r="AG39" s="43" t="str">
        <f>IF(AF39 = "Unknown", "", _xlfn.XLOOKUP(AF39, Weightings!$F$13:$F$17, Weightings!$G$13:$G$17))</f>
        <v/>
      </c>
      <c r="AI39" s="43" t="str">
        <f>_xlfn.XLOOKUP($H39, Matrix!$H:$H, Matrix!AI:AI)</f>
        <v>Unknown</v>
      </c>
      <c r="AJ39" s="43" t="str">
        <f>IF(AI39 = "Unknown", "", _xlfn.XLOOKUP(AI39, Weightings!$F$13:$F$17, Weightings!$G$13:$G$17))</f>
        <v/>
      </c>
      <c r="AL39" s="43" t="str">
        <f>INDEX(Weightings!$F$13:$F$17, MATCH(AM39, Weightings!$G$13:$G$17, 1))</f>
        <v>Unknown</v>
      </c>
      <c r="AM39" s="43">
        <f t="shared" si="0"/>
        <v>0</v>
      </c>
    </row>
    <row r="40" spans="6:39" ht="30" x14ac:dyDescent="0.2">
      <c r="F40" s="21" t="s">
        <v>134</v>
      </c>
      <c r="G40" s="21" t="s">
        <v>129</v>
      </c>
      <c r="H40" s="21" t="s">
        <v>168</v>
      </c>
      <c r="I40" s="19">
        <v>0.22583139984532097</v>
      </c>
      <c r="K40" s="20" t="str">
        <f>_xlfn.XLOOKUP($H40, Matrix!$H:$H, Matrix!K:K)</f>
        <v>Unknown</v>
      </c>
      <c r="L40" s="20" t="str">
        <f>IF(K40 = "Unknown", "", _xlfn.XLOOKUP(K40, Weightings!$F$13:$F$17, Weightings!$G$13:$G$17))</f>
        <v/>
      </c>
      <c r="N40" s="20" t="str">
        <f>_xlfn.XLOOKUP($H40, Matrix!$H:$H, Matrix!N:N)</f>
        <v>Unknown</v>
      </c>
      <c r="O40" s="20" t="str">
        <f>IF(N40 = "Unknown", "", _xlfn.XLOOKUP(N40, Weightings!$F$13:$F$17, Weightings!$G$13:$G$17))</f>
        <v/>
      </c>
      <c r="Q40" s="20" t="str">
        <f>_xlfn.XLOOKUP($H40, Matrix!$H:$H, Matrix!Q:Q)</f>
        <v>Unknown</v>
      </c>
      <c r="R40" s="20" t="str">
        <f>IF(Q40 = "Unknown", "", _xlfn.XLOOKUP(Q40, Weightings!$F$13:$F$17, Weightings!$G$13:$G$17))</f>
        <v/>
      </c>
      <c r="T40" s="20" t="str">
        <f>_xlfn.XLOOKUP($H40, Matrix!$H:$H, Matrix!T:T)</f>
        <v>Unknown</v>
      </c>
      <c r="U40" s="20" t="str">
        <f>IF(T40 = "Unknown", "", _xlfn.XLOOKUP(T40, Weightings!$F$13:$F$17, Weightings!$G$13:$G$17))</f>
        <v/>
      </c>
      <c r="W40" s="20" t="str">
        <f>_xlfn.XLOOKUP($H40, Matrix!$H:$H, Matrix!W:W)</f>
        <v>Unknown</v>
      </c>
      <c r="X40" s="20" t="str">
        <f>IF(W40 = "Unknown", "", _xlfn.XLOOKUP(W40, Weightings!$F$13:$F$17, Weightings!$G$13:$G$17))</f>
        <v/>
      </c>
      <c r="Z40" s="20" t="str">
        <f>_xlfn.XLOOKUP($H40, Matrix!$H:$H, Matrix!Z:Z)</f>
        <v>Excellent</v>
      </c>
      <c r="AA40" s="20">
        <f>IF(Z40 = "Unknown", "", _xlfn.XLOOKUP(Z40, Weightings!$F$13:$F$17, Weightings!$G$13:$G$17))</f>
        <v>4</v>
      </c>
      <c r="AC40" s="20" t="str">
        <f>_xlfn.XLOOKUP($H40, Matrix!$H:$H, Matrix!AC:AC)</f>
        <v>Unknown</v>
      </c>
      <c r="AD40" s="20" t="str">
        <f>IF(AC40 = "Unknown", "", _xlfn.XLOOKUP(AC40, Weightings!$F$13:$F$17, Weightings!$G$13:$G$17))</f>
        <v/>
      </c>
      <c r="AF40" s="20" t="str">
        <f>_xlfn.XLOOKUP($H40, Matrix!$H:$H, Matrix!AF:AF)</f>
        <v>Unknown</v>
      </c>
      <c r="AG40" s="20" t="str">
        <f>IF(AF40 = "Unknown", "", _xlfn.XLOOKUP(AF40, Weightings!$F$13:$F$17, Weightings!$G$13:$G$17))</f>
        <v/>
      </c>
      <c r="AI40" s="20" t="str">
        <f>_xlfn.XLOOKUP($H40, Matrix!$H:$H, Matrix!AI:AI)</f>
        <v>Unknown</v>
      </c>
      <c r="AJ40" s="20" t="str">
        <f>IF(AI40 = "Unknown", "", _xlfn.XLOOKUP(AI40, Weightings!$F$13:$F$17, Weightings!$G$13:$G$17))</f>
        <v/>
      </c>
      <c r="AL40" s="20" t="str">
        <f>INDEX(Weightings!$F$13:$F$17, MATCH(AM40, Weightings!$G$13:$G$17, 1))</f>
        <v>Excellent</v>
      </c>
      <c r="AM40" s="20">
        <f t="shared" si="0"/>
        <v>4</v>
      </c>
    </row>
    <row r="41" spans="6:39" ht="30" x14ac:dyDescent="0.2">
      <c r="F41" s="41" t="s">
        <v>126</v>
      </c>
      <c r="G41" s="41" t="s">
        <v>127</v>
      </c>
      <c r="H41" s="41" t="s">
        <v>171</v>
      </c>
      <c r="I41" s="42">
        <v>0.22273781902552203</v>
      </c>
      <c r="K41" s="43" t="str">
        <f>_xlfn.XLOOKUP($H41, Matrix!$H:$H, Matrix!K:K)</f>
        <v>Unknown</v>
      </c>
      <c r="L41" s="43" t="str">
        <f>IF(K41 = "Unknown", "", _xlfn.XLOOKUP(K41, Weightings!$F$13:$F$17, Weightings!$G$13:$G$17))</f>
        <v/>
      </c>
      <c r="N41" s="43" t="str">
        <f>_xlfn.XLOOKUP($H41, Matrix!$H:$H, Matrix!N:N)</f>
        <v>Unknown</v>
      </c>
      <c r="O41" s="43" t="str">
        <f>IF(N41 = "Unknown", "", _xlfn.XLOOKUP(N41, Weightings!$F$13:$F$17, Weightings!$G$13:$G$17))</f>
        <v/>
      </c>
      <c r="Q41" s="43" t="str">
        <f>_xlfn.XLOOKUP($H41, Matrix!$H:$H, Matrix!Q:Q)</f>
        <v>Unknown</v>
      </c>
      <c r="R41" s="43" t="str">
        <f>IF(Q41 = "Unknown", "", _xlfn.XLOOKUP(Q41, Weightings!$F$13:$F$17, Weightings!$G$13:$G$17))</f>
        <v/>
      </c>
      <c r="T41" s="43" t="str">
        <f>_xlfn.XLOOKUP($H41, Matrix!$H:$H, Matrix!T:T)</f>
        <v>Unknown</v>
      </c>
      <c r="U41" s="43" t="str">
        <f>IF(T41 = "Unknown", "", _xlfn.XLOOKUP(T41, Weightings!$F$13:$F$17, Weightings!$G$13:$G$17))</f>
        <v/>
      </c>
      <c r="W41" s="43" t="str">
        <f>_xlfn.XLOOKUP($H41, Matrix!$H:$H, Matrix!W:W)</f>
        <v>Unknown</v>
      </c>
      <c r="X41" s="43" t="str">
        <f>IF(W41 = "Unknown", "", _xlfn.XLOOKUP(W41, Weightings!$F$13:$F$17, Weightings!$G$13:$G$17))</f>
        <v/>
      </c>
      <c r="Z41" s="43" t="str">
        <f>_xlfn.XLOOKUP($H41, Matrix!$H:$H, Matrix!Z:Z)</f>
        <v>Unknown</v>
      </c>
      <c r="AA41" s="43" t="str">
        <f>IF(Z41 = "Unknown", "", _xlfn.XLOOKUP(Z41, Weightings!$F$13:$F$17, Weightings!$G$13:$G$17))</f>
        <v/>
      </c>
      <c r="AC41" s="43" t="str">
        <f>_xlfn.XLOOKUP($H41, Matrix!$H:$H, Matrix!AC:AC)</f>
        <v>Unknown</v>
      </c>
      <c r="AD41" s="43" t="str">
        <f>IF(AC41 = "Unknown", "", _xlfn.XLOOKUP(AC41, Weightings!$F$13:$F$17, Weightings!$G$13:$G$17))</f>
        <v/>
      </c>
      <c r="AF41" s="43" t="str">
        <f>_xlfn.XLOOKUP($H41, Matrix!$H:$H, Matrix!AF:AF)</f>
        <v>Unknown</v>
      </c>
      <c r="AG41" s="43" t="str">
        <f>IF(AF41 = "Unknown", "", _xlfn.XLOOKUP(AF41, Weightings!$F$13:$F$17, Weightings!$G$13:$G$17))</f>
        <v/>
      </c>
      <c r="AI41" s="43" t="str">
        <f>_xlfn.XLOOKUP($H41, Matrix!$H:$H, Matrix!AI:AI)</f>
        <v>Unknown</v>
      </c>
      <c r="AJ41" s="43" t="str">
        <f>IF(AI41 = "Unknown", "", _xlfn.XLOOKUP(AI41, Weightings!$F$13:$F$17, Weightings!$G$13:$G$17))</f>
        <v/>
      </c>
      <c r="AL41" s="43" t="str">
        <f>INDEX(Weightings!$F$13:$F$17, MATCH(AM41, Weightings!$G$13:$G$17, 1))</f>
        <v>Unknown</v>
      </c>
      <c r="AM41" s="43">
        <f t="shared" si="0"/>
        <v>0</v>
      </c>
    </row>
    <row r="42" spans="6:39" ht="30" x14ac:dyDescent="0.2">
      <c r="F42" s="21" t="s">
        <v>134</v>
      </c>
      <c r="G42" s="21" t="s">
        <v>150</v>
      </c>
      <c r="H42" s="21" t="s">
        <v>172</v>
      </c>
      <c r="I42" s="19">
        <v>0.21577726218097448</v>
      </c>
      <c r="K42" s="20" t="str">
        <f>_xlfn.XLOOKUP($H42, Matrix!$H:$H, Matrix!K:K)</f>
        <v>Good</v>
      </c>
      <c r="L42" s="20">
        <f>IF(K42 = "Unknown", "", _xlfn.XLOOKUP(K42, Weightings!$F$13:$F$17, Weightings!$G$13:$G$17))</f>
        <v>3</v>
      </c>
      <c r="N42" s="20" t="str">
        <f>_xlfn.XLOOKUP($H42, Matrix!$H:$H, Matrix!N:N)</f>
        <v>Unknown</v>
      </c>
      <c r="O42" s="20" t="str">
        <f>IF(N42 = "Unknown", "", _xlfn.XLOOKUP(N42, Weightings!$F$13:$F$17, Weightings!$G$13:$G$17))</f>
        <v/>
      </c>
      <c r="Q42" s="20" t="str">
        <f>_xlfn.XLOOKUP($H42, Matrix!$H:$H, Matrix!Q:Q)</f>
        <v>Excellent</v>
      </c>
      <c r="R42" s="20">
        <f>IF(Q42 = "Unknown", "", _xlfn.XLOOKUP(Q42, Weightings!$F$13:$F$17, Weightings!$G$13:$G$17))</f>
        <v>4</v>
      </c>
      <c r="T42" s="20" t="str">
        <f>_xlfn.XLOOKUP($H42, Matrix!$H:$H, Matrix!T:T)</f>
        <v>Unknown</v>
      </c>
      <c r="U42" s="20" t="str">
        <f>IF(T42 = "Unknown", "", _xlfn.XLOOKUP(T42, Weightings!$F$13:$F$17, Weightings!$G$13:$G$17))</f>
        <v/>
      </c>
      <c r="W42" s="20" t="str">
        <f>_xlfn.XLOOKUP($H42, Matrix!$H:$H, Matrix!W:W)</f>
        <v>Fair</v>
      </c>
      <c r="X42" s="20">
        <f>IF(W42 = "Unknown", "", _xlfn.XLOOKUP(W42, Weightings!$F$13:$F$17, Weightings!$G$13:$G$17))</f>
        <v>2</v>
      </c>
      <c r="Z42" s="20" t="str">
        <f>_xlfn.XLOOKUP($H42, Matrix!$H:$H, Matrix!Z:Z)</f>
        <v>Unknown</v>
      </c>
      <c r="AA42" s="20" t="str">
        <f>IF(Z42 = "Unknown", "", _xlfn.XLOOKUP(Z42, Weightings!$F$13:$F$17, Weightings!$G$13:$G$17))</f>
        <v/>
      </c>
      <c r="AC42" s="20" t="str">
        <f>_xlfn.XLOOKUP($H42, Matrix!$H:$H, Matrix!AC:AC)</f>
        <v>Unknown</v>
      </c>
      <c r="AD42" s="20" t="str">
        <f>IF(AC42 = "Unknown", "", _xlfn.XLOOKUP(AC42, Weightings!$F$13:$F$17, Weightings!$G$13:$G$17))</f>
        <v/>
      </c>
      <c r="AF42" s="20" t="str">
        <f>_xlfn.XLOOKUP($H42, Matrix!$H:$H, Matrix!AF:AF)</f>
        <v>Unknown</v>
      </c>
      <c r="AG42" s="20" t="str">
        <f>IF(AF42 = "Unknown", "", _xlfn.XLOOKUP(AF42, Weightings!$F$13:$F$17, Weightings!$G$13:$G$17))</f>
        <v/>
      </c>
      <c r="AI42" s="20" t="str">
        <f>_xlfn.XLOOKUP($H42, Matrix!$H:$H, Matrix!AI:AI)</f>
        <v>Unknown</v>
      </c>
      <c r="AJ42" s="20" t="str">
        <f>IF(AI42 = "Unknown", "", _xlfn.XLOOKUP(AI42, Weightings!$F$13:$F$17, Weightings!$G$13:$G$17))</f>
        <v/>
      </c>
      <c r="AL42" s="20" t="str">
        <f>INDEX(Weightings!$F$13:$F$17, MATCH(AM42, Weightings!$G$13:$G$17, 1))</f>
        <v>Good</v>
      </c>
      <c r="AM42" s="20">
        <f t="shared" si="0"/>
        <v>3</v>
      </c>
    </row>
    <row r="43" spans="6:39" ht="30" x14ac:dyDescent="0.2">
      <c r="F43" s="21" t="s">
        <v>134</v>
      </c>
      <c r="G43" s="21" t="s">
        <v>135</v>
      </c>
      <c r="H43" s="21" t="s">
        <v>176</v>
      </c>
      <c r="I43" s="19">
        <v>0.21036349574632637</v>
      </c>
      <c r="K43" s="20" t="str">
        <f>_xlfn.XLOOKUP($H43, Matrix!$H:$H, Matrix!K:K)</f>
        <v>Unknown</v>
      </c>
      <c r="L43" s="20" t="str">
        <f>IF(K43 = "Unknown", "", _xlfn.XLOOKUP(K43, Weightings!$F$13:$F$17, Weightings!$G$13:$G$17))</f>
        <v/>
      </c>
      <c r="N43" s="20" t="str">
        <f>_xlfn.XLOOKUP($H43, Matrix!$H:$H, Matrix!N:N)</f>
        <v>Unknown</v>
      </c>
      <c r="O43" s="20" t="str">
        <f>IF(N43 = "Unknown", "", _xlfn.XLOOKUP(N43, Weightings!$F$13:$F$17, Weightings!$G$13:$G$17))</f>
        <v/>
      </c>
      <c r="Q43" s="20" t="str">
        <f>_xlfn.XLOOKUP($H43, Matrix!$H:$H, Matrix!Q:Q)</f>
        <v>Unknown</v>
      </c>
      <c r="R43" s="20" t="str">
        <f>IF(Q43 = "Unknown", "", _xlfn.XLOOKUP(Q43, Weightings!$F$13:$F$17, Weightings!$G$13:$G$17))</f>
        <v/>
      </c>
      <c r="T43" s="20" t="str">
        <f>_xlfn.XLOOKUP($H43, Matrix!$H:$H, Matrix!T:T)</f>
        <v>Unknown</v>
      </c>
      <c r="U43" s="20" t="str">
        <f>IF(T43 = "Unknown", "", _xlfn.XLOOKUP(T43, Weightings!$F$13:$F$17, Weightings!$G$13:$G$17))</f>
        <v/>
      </c>
      <c r="W43" s="20" t="str">
        <f>_xlfn.XLOOKUP($H43, Matrix!$H:$H, Matrix!W:W)</f>
        <v>Unknown</v>
      </c>
      <c r="X43" s="20" t="str">
        <f>IF(W43 = "Unknown", "", _xlfn.XLOOKUP(W43, Weightings!$F$13:$F$17, Weightings!$G$13:$G$17))</f>
        <v/>
      </c>
      <c r="Z43" s="20" t="str">
        <f>_xlfn.XLOOKUP($H43, Matrix!$H:$H, Matrix!Z:Z)</f>
        <v>Unknown</v>
      </c>
      <c r="AA43" s="20" t="str">
        <f>IF(Z43 = "Unknown", "", _xlfn.XLOOKUP(Z43, Weightings!$F$13:$F$17, Weightings!$G$13:$G$17))</f>
        <v/>
      </c>
      <c r="AC43" s="20" t="str">
        <f>_xlfn.XLOOKUP($H43, Matrix!$H:$H, Matrix!AC:AC)</f>
        <v>Unknown</v>
      </c>
      <c r="AD43" s="20" t="str">
        <f>IF(AC43 = "Unknown", "", _xlfn.XLOOKUP(AC43, Weightings!$F$13:$F$17, Weightings!$G$13:$G$17))</f>
        <v/>
      </c>
      <c r="AF43" s="20" t="str">
        <f>_xlfn.XLOOKUP($H43, Matrix!$H:$H, Matrix!AF:AF)</f>
        <v>Unknown</v>
      </c>
      <c r="AG43" s="20" t="str">
        <f>IF(AF43 = "Unknown", "", _xlfn.XLOOKUP(AF43, Weightings!$F$13:$F$17, Weightings!$G$13:$G$17))</f>
        <v/>
      </c>
      <c r="AI43" s="20" t="str">
        <f>_xlfn.XLOOKUP($H43, Matrix!$H:$H, Matrix!AI:AI)</f>
        <v>Fair</v>
      </c>
      <c r="AJ43" s="20">
        <f>IF(AI43 = "Unknown", "", _xlfn.XLOOKUP(AI43, Weightings!$F$13:$F$17, Weightings!$G$13:$G$17))</f>
        <v>2</v>
      </c>
      <c r="AL43" s="20" t="str">
        <f>INDEX(Weightings!$F$13:$F$17, MATCH(AM43, Weightings!$G$13:$G$17, 1))</f>
        <v>Fair</v>
      </c>
      <c r="AM43" s="20">
        <f t="shared" si="0"/>
        <v>2</v>
      </c>
    </row>
    <row r="44" spans="6:39" ht="30" x14ac:dyDescent="0.2">
      <c r="F44" s="21" t="s">
        <v>134</v>
      </c>
      <c r="G44" s="21" t="s">
        <v>135</v>
      </c>
      <c r="H44" s="21" t="s">
        <v>179</v>
      </c>
      <c r="I44" s="19">
        <v>0.20804331013147717</v>
      </c>
      <c r="K44" s="20" t="str">
        <f>_xlfn.XLOOKUP($H44, Matrix!$H:$H, Matrix!K:K)</f>
        <v>Unknown</v>
      </c>
      <c r="L44" s="20" t="str">
        <f>IF(K44 = "Unknown", "", _xlfn.XLOOKUP(K44, Weightings!$F$13:$F$17, Weightings!$G$13:$G$17))</f>
        <v/>
      </c>
      <c r="N44" s="20" t="str">
        <f>_xlfn.XLOOKUP($H44, Matrix!$H:$H, Matrix!N:N)</f>
        <v>Unknown</v>
      </c>
      <c r="O44" s="20" t="str">
        <f>IF(N44 = "Unknown", "", _xlfn.XLOOKUP(N44, Weightings!$F$13:$F$17, Weightings!$G$13:$G$17))</f>
        <v/>
      </c>
      <c r="Q44" s="20" t="str">
        <f>_xlfn.XLOOKUP($H44, Matrix!$H:$H, Matrix!Q:Q)</f>
        <v>Unknown</v>
      </c>
      <c r="R44" s="20" t="str">
        <f>IF(Q44 = "Unknown", "", _xlfn.XLOOKUP(Q44, Weightings!$F$13:$F$17, Weightings!$G$13:$G$17))</f>
        <v/>
      </c>
      <c r="T44" s="20" t="str">
        <f>_xlfn.XLOOKUP($H44, Matrix!$H:$H, Matrix!T:T)</f>
        <v>Unknown</v>
      </c>
      <c r="U44" s="20" t="str">
        <f>IF(T44 = "Unknown", "", _xlfn.XLOOKUP(T44, Weightings!$F$13:$F$17, Weightings!$G$13:$G$17))</f>
        <v/>
      </c>
      <c r="W44" s="20" t="str">
        <f>_xlfn.XLOOKUP($H44, Matrix!$H:$H, Matrix!W:W)</f>
        <v>Unknown</v>
      </c>
      <c r="X44" s="20" t="str">
        <f>IF(W44 = "Unknown", "", _xlfn.XLOOKUP(W44, Weightings!$F$13:$F$17, Weightings!$G$13:$G$17))</f>
        <v/>
      </c>
      <c r="Z44" s="20" t="str">
        <f>_xlfn.XLOOKUP($H44, Matrix!$H:$H, Matrix!Z:Z)</f>
        <v>Unknown</v>
      </c>
      <c r="AA44" s="20" t="str">
        <f>IF(Z44 = "Unknown", "", _xlfn.XLOOKUP(Z44, Weightings!$F$13:$F$17, Weightings!$G$13:$G$17))</f>
        <v/>
      </c>
      <c r="AC44" s="20" t="str">
        <f>_xlfn.XLOOKUP($H44, Matrix!$H:$H, Matrix!AC:AC)</f>
        <v>Fair</v>
      </c>
      <c r="AD44" s="20">
        <f>IF(AC44 = "Unknown", "", _xlfn.XLOOKUP(AC44, Weightings!$F$13:$F$17, Weightings!$G$13:$G$17))</f>
        <v>2</v>
      </c>
      <c r="AF44" s="20" t="str">
        <f>_xlfn.XLOOKUP($H44, Matrix!$H:$H, Matrix!AF:AF)</f>
        <v>Unknown</v>
      </c>
      <c r="AG44" s="20" t="str">
        <f>IF(AF44 = "Unknown", "", _xlfn.XLOOKUP(AF44, Weightings!$F$13:$F$17, Weightings!$G$13:$G$17))</f>
        <v/>
      </c>
      <c r="AI44" s="20" t="str">
        <f>_xlfn.XLOOKUP($H44, Matrix!$H:$H, Matrix!AI:AI)</f>
        <v>Unknown</v>
      </c>
      <c r="AJ44" s="20" t="str">
        <f>IF(AI44 = "Unknown", "", _xlfn.XLOOKUP(AI44, Weightings!$F$13:$F$17, Weightings!$G$13:$G$17))</f>
        <v/>
      </c>
      <c r="AL44" s="20" t="str">
        <f>INDEX(Weightings!$F$13:$F$17, MATCH(AM44, Weightings!$G$13:$G$17, 1))</f>
        <v>Fair</v>
      </c>
      <c r="AM44" s="20">
        <f t="shared" si="0"/>
        <v>2</v>
      </c>
    </row>
    <row r="45" spans="6:39" ht="30" x14ac:dyDescent="0.2">
      <c r="F45" s="21" t="s">
        <v>134</v>
      </c>
      <c r="G45" s="21" t="s">
        <v>127</v>
      </c>
      <c r="H45" s="21" t="s">
        <v>182</v>
      </c>
      <c r="I45" s="19">
        <v>0.19953596287703015</v>
      </c>
      <c r="K45" s="20" t="str">
        <f>_xlfn.XLOOKUP($H45, Matrix!$H:$H, Matrix!K:K)</f>
        <v>Excellent</v>
      </c>
      <c r="L45" s="20">
        <f>IF(K45 = "Unknown", "", _xlfn.XLOOKUP(K45, Weightings!$F$13:$F$17, Weightings!$G$13:$G$17))</f>
        <v>4</v>
      </c>
      <c r="N45" s="20" t="str">
        <f>_xlfn.XLOOKUP($H45, Matrix!$H:$H, Matrix!N:N)</f>
        <v>Unknown</v>
      </c>
      <c r="O45" s="20" t="str">
        <f>IF(N45 = "Unknown", "", _xlfn.XLOOKUP(N45, Weightings!$F$13:$F$17, Weightings!$G$13:$G$17))</f>
        <v/>
      </c>
      <c r="Q45" s="20" t="str">
        <f>_xlfn.XLOOKUP($H45, Matrix!$H:$H, Matrix!Q:Q)</f>
        <v>Unknown</v>
      </c>
      <c r="R45" s="20" t="str">
        <f>IF(Q45 = "Unknown", "", _xlfn.XLOOKUP(Q45, Weightings!$F$13:$F$17, Weightings!$G$13:$G$17))</f>
        <v/>
      </c>
      <c r="T45" s="20" t="str">
        <f>_xlfn.XLOOKUP($H45, Matrix!$H:$H, Matrix!T:T)</f>
        <v>Unknown</v>
      </c>
      <c r="U45" s="20" t="str">
        <f>IF(T45 = "Unknown", "", _xlfn.XLOOKUP(T45, Weightings!$F$13:$F$17, Weightings!$G$13:$G$17))</f>
        <v/>
      </c>
      <c r="W45" s="20" t="str">
        <f>_xlfn.XLOOKUP($H45, Matrix!$H:$H, Matrix!W:W)</f>
        <v>Unknown</v>
      </c>
      <c r="X45" s="20" t="str">
        <f>IF(W45 = "Unknown", "", _xlfn.XLOOKUP(W45, Weightings!$F$13:$F$17, Weightings!$G$13:$G$17))</f>
        <v/>
      </c>
      <c r="Z45" s="20" t="str">
        <f>_xlfn.XLOOKUP($H45, Matrix!$H:$H, Matrix!Z:Z)</f>
        <v>Unknown</v>
      </c>
      <c r="AA45" s="20" t="str">
        <f>IF(Z45 = "Unknown", "", _xlfn.XLOOKUP(Z45, Weightings!$F$13:$F$17, Weightings!$G$13:$G$17))</f>
        <v/>
      </c>
      <c r="AC45" s="20" t="str">
        <f>_xlfn.XLOOKUP($H45, Matrix!$H:$H, Matrix!AC:AC)</f>
        <v>Unknown</v>
      </c>
      <c r="AD45" s="20" t="str">
        <f>IF(AC45 = "Unknown", "", _xlfn.XLOOKUP(AC45, Weightings!$F$13:$F$17, Weightings!$G$13:$G$17))</f>
        <v/>
      </c>
      <c r="AF45" s="20" t="str">
        <f>_xlfn.XLOOKUP($H45, Matrix!$H:$H, Matrix!AF:AF)</f>
        <v>Unknown</v>
      </c>
      <c r="AG45" s="20" t="str">
        <f>IF(AF45 = "Unknown", "", _xlfn.XLOOKUP(AF45, Weightings!$F$13:$F$17, Weightings!$G$13:$G$17))</f>
        <v/>
      </c>
      <c r="AI45" s="20" t="str">
        <f>_xlfn.XLOOKUP($H45, Matrix!$H:$H, Matrix!AI:AI)</f>
        <v>Unknown</v>
      </c>
      <c r="AJ45" s="20" t="str">
        <f>IF(AI45 = "Unknown", "", _xlfn.XLOOKUP(AI45, Weightings!$F$13:$F$17, Weightings!$G$13:$G$17))</f>
        <v/>
      </c>
      <c r="AL45" s="20" t="str">
        <f>INDEX(Weightings!$F$13:$F$17, MATCH(AM45, Weightings!$G$13:$G$17, 1))</f>
        <v>Excellent</v>
      </c>
      <c r="AM45" s="20">
        <f t="shared" si="0"/>
        <v>4</v>
      </c>
    </row>
    <row r="46" spans="6:39" ht="30" x14ac:dyDescent="0.2">
      <c r="F46" s="41" t="s">
        <v>126</v>
      </c>
      <c r="G46" s="41" t="s">
        <v>127</v>
      </c>
      <c r="H46" s="41" t="s">
        <v>185</v>
      </c>
      <c r="I46" s="42">
        <v>0.18561484918793503</v>
      </c>
      <c r="K46" s="43" t="str">
        <f>_xlfn.XLOOKUP($H46, Matrix!$H:$H, Matrix!K:K)</f>
        <v>Fair</v>
      </c>
      <c r="L46" s="43">
        <f>IF(K46 = "Unknown", "", _xlfn.XLOOKUP(K46, Weightings!$F$13:$F$17, Weightings!$G$13:$G$17))</f>
        <v>2</v>
      </c>
      <c r="N46" s="43" t="str">
        <f>_xlfn.XLOOKUP($H46, Matrix!$H:$H, Matrix!N:N)</f>
        <v>Unknown</v>
      </c>
      <c r="O46" s="43" t="str">
        <f>IF(N46 = "Unknown", "", _xlfn.XLOOKUP(N46, Weightings!$F$13:$F$17, Weightings!$G$13:$G$17))</f>
        <v/>
      </c>
      <c r="Q46" s="43" t="str">
        <f>_xlfn.XLOOKUP($H46, Matrix!$H:$H, Matrix!Q:Q)</f>
        <v>Unknown</v>
      </c>
      <c r="R46" s="43" t="str">
        <f>IF(Q46 = "Unknown", "", _xlfn.XLOOKUP(Q46, Weightings!$F$13:$F$17, Weightings!$G$13:$G$17))</f>
        <v/>
      </c>
      <c r="T46" s="43" t="str">
        <f>_xlfn.XLOOKUP($H46, Matrix!$H:$H, Matrix!T:T)</f>
        <v>Unknown</v>
      </c>
      <c r="U46" s="43" t="str">
        <f>IF(T46 = "Unknown", "", _xlfn.XLOOKUP(T46, Weightings!$F$13:$F$17, Weightings!$G$13:$G$17))</f>
        <v/>
      </c>
      <c r="W46" s="43" t="str">
        <f>_xlfn.XLOOKUP($H46, Matrix!$H:$H, Matrix!W:W)</f>
        <v>Unknown</v>
      </c>
      <c r="X46" s="43" t="str">
        <f>IF(W46 = "Unknown", "", _xlfn.XLOOKUP(W46, Weightings!$F$13:$F$17, Weightings!$G$13:$G$17))</f>
        <v/>
      </c>
      <c r="Z46" s="43" t="str">
        <f>_xlfn.XLOOKUP($H46, Matrix!$H:$H, Matrix!Z:Z)</f>
        <v>Unknown</v>
      </c>
      <c r="AA46" s="43" t="str">
        <f>IF(Z46 = "Unknown", "", _xlfn.XLOOKUP(Z46, Weightings!$F$13:$F$17, Weightings!$G$13:$G$17))</f>
        <v/>
      </c>
      <c r="AC46" s="43" t="str">
        <f>_xlfn.XLOOKUP($H46, Matrix!$H:$H, Matrix!AC:AC)</f>
        <v>Unknown</v>
      </c>
      <c r="AD46" s="43" t="str">
        <f>IF(AC46 = "Unknown", "", _xlfn.XLOOKUP(AC46, Weightings!$F$13:$F$17, Weightings!$G$13:$G$17))</f>
        <v/>
      </c>
      <c r="AF46" s="43" t="str">
        <f>_xlfn.XLOOKUP($H46, Matrix!$H:$H, Matrix!AF:AF)</f>
        <v>Unknown</v>
      </c>
      <c r="AG46" s="43" t="str">
        <f>IF(AF46 = "Unknown", "", _xlfn.XLOOKUP(AF46, Weightings!$F$13:$F$17, Weightings!$G$13:$G$17))</f>
        <v/>
      </c>
      <c r="AI46" s="43" t="str">
        <f>_xlfn.XLOOKUP($H46, Matrix!$H:$H, Matrix!AI:AI)</f>
        <v>Unknown</v>
      </c>
      <c r="AJ46" s="43" t="str">
        <f>IF(AI46 = "Unknown", "", _xlfn.XLOOKUP(AI46, Weightings!$F$13:$F$17, Weightings!$G$13:$G$17))</f>
        <v/>
      </c>
      <c r="AL46" s="43" t="str">
        <f>INDEX(Weightings!$F$13:$F$17, MATCH(AM46, Weightings!$G$13:$G$17, 1))</f>
        <v>Fair</v>
      </c>
      <c r="AM46" s="43">
        <f t="shared" si="0"/>
        <v>2</v>
      </c>
    </row>
    <row r="47" spans="6:39" ht="30" x14ac:dyDescent="0.2">
      <c r="F47" s="21" t="s">
        <v>134</v>
      </c>
      <c r="G47" s="21" t="s">
        <v>135</v>
      </c>
      <c r="H47" s="21" t="s">
        <v>188</v>
      </c>
      <c r="I47" s="19">
        <v>0.17633410672853828</v>
      </c>
      <c r="K47" s="20" t="str">
        <f>_xlfn.XLOOKUP($H47, Matrix!$H:$H, Matrix!K:K)</f>
        <v>Unknown</v>
      </c>
      <c r="L47" s="20" t="str">
        <f>IF(K47 = "Unknown", "", _xlfn.XLOOKUP(K47, Weightings!$F$13:$F$17, Weightings!$G$13:$G$17))</f>
        <v/>
      </c>
      <c r="N47" s="20" t="str">
        <f>_xlfn.XLOOKUP($H47, Matrix!$H:$H, Matrix!N:N)</f>
        <v>Unknown</v>
      </c>
      <c r="O47" s="20" t="str">
        <f>IF(N47 = "Unknown", "", _xlfn.XLOOKUP(N47, Weightings!$F$13:$F$17, Weightings!$G$13:$G$17))</f>
        <v/>
      </c>
      <c r="Q47" s="20" t="str">
        <f>_xlfn.XLOOKUP($H47, Matrix!$H:$H, Matrix!Q:Q)</f>
        <v>Good</v>
      </c>
      <c r="R47" s="20">
        <f>IF(Q47 = "Unknown", "", _xlfn.XLOOKUP(Q47, Weightings!$F$13:$F$17, Weightings!$G$13:$G$17))</f>
        <v>3</v>
      </c>
      <c r="T47" s="20" t="str">
        <f>_xlfn.XLOOKUP($H47, Matrix!$H:$H, Matrix!T:T)</f>
        <v>Unknown</v>
      </c>
      <c r="U47" s="20" t="str">
        <f>IF(T47 = "Unknown", "", _xlfn.XLOOKUP(T47, Weightings!$F$13:$F$17, Weightings!$G$13:$G$17))</f>
        <v/>
      </c>
      <c r="W47" s="20" t="str">
        <f>_xlfn.XLOOKUP($H47, Matrix!$H:$H, Matrix!W:W)</f>
        <v>Unknown</v>
      </c>
      <c r="X47" s="20" t="str">
        <f>IF(W47 = "Unknown", "", _xlfn.XLOOKUP(W47, Weightings!$F$13:$F$17, Weightings!$G$13:$G$17))</f>
        <v/>
      </c>
      <c r="Z47" s="20" t="str">
        <f>_xlfn.XLOOKUP($H47, Matrix!$H:$H, Matrix!Z:Z)</f>
        <v>Excellent</v>
      </c>
      <c r="AA47" s="20">
        <f>IF(Z47 = "Unknown", "", _xlfn.XLOOKUP(Z47, Weightings!$F$13:$F$17, Weightings!$G$13:$G$17))</f>
        <v>4</v>
      </c>
      <c r="AC47" s="20" t="str">
        <f>_xlfn.XLOOKUP($H47, Matrix!$H:$H, Matrix!AC:AC)</f>
        <v>Unknown</v>
      </c>
      <c r="AD47" s="20" t="str">
        <f>IF(AC47 = "Unknown", "", _xlfn.XLOOKUP(AC47, Weightings!$F$13:$F$17, Weightings!$G$13:$G$17))</f>
        <v/>
      </c>
      <c r="AF47" s="20" t="str">
        <f>_xlfn.XLOOKUP($H47, Matrix!$H:$H, Matrix!AF:AF)</f>
        <v>Unknown</v>
      </c>
      <c r="AG47" s="20" t="str">
        <f>IF(AF47 = "Unknown", "", _xlfn.XLOOKUP(AF47, Weightings!$F$13:$F$17, Weightings!$G$13:$G$17))</f>
        <v/>
      </c>
      <c r="AI47" s="20" t="str">
        <f>_xlfn.XLOOKUP($H47, Matrix!$H:$H, Matrix!AI:AI)</f>
        <v>Unknown</v>
      </c>
      <c r="AJ47" s="20" t="str">
        <f>IF(AI47 = "Unknown", "", _xlfn.XLOOKUP(AI47, Weightings!$F$13:$F$17, Weightings!$G$13:$G$17))</f>
        <v/>
      </c>
      <c r="AL47" s="20" t="str">
        <f>INDEX(Weightings!$F$13:$F$17, MATCH(AM47, Weightings!$G$13:$G$17, 1))</f>
        <v>Good</v>
      </c>
      <c r="AM47" s="20">
        <f t="shared" si="0"/>
        <v>3.5</v>
      </c>
    </row>
    <row r="48" spans="6:39" ht="30" x14ac:dyDescent="0.2">
      <c r="F48" s="21" t="s">
        <v>134</v>
      </c>
      <c r="G48" s="21" t="s">
        <v>135</v>
      </c>
      <c r="H48" s="21" t="s">
        <v>192</v>
      </c>
      <c r="I48" s="19">
        <v>0.16782675947409126</v>
      </c>
      <c r="K48" s="20" t="str">
        <f>_xlfn.XLOOKUP($H48, Matrix!$H:$H, Matrix!K:K)</f>
        <v>Good</v>
      </c>
      <c r="L48" s="20">
        <f>IF(K48 = "Unknown", "", _xlfn.XLOOKUP(K48, Weightings!$F$13:$F$17, Weightings!$G$13:$G$17))</f>
        <v>3</v>
      </c>
      <c r="N48" s="20" t="str">
        <f>_xlfn.XLOOKUP($H48, Matrix!$H:$H, Matrix!N:N)</f>
        <v>Good</v>
      </c>
      <c r="O48" s="20">
        <f>IF(N48 = "Unknown", "", _xlfn.XLOOKUP(N48, Weightings!$F$13:$F$17, Weightings!$G$13:$G$17))</f>
        <v>3</v>
      </c>
      <c r="Q48" s="20" t="str">
        <f>_xlfn.XLOOKUP($H48, Matrix!$H:$H, Matrix!Q:Q)</f>
        <v>Unknown</v>
      </c>
      <c r="R48" s="20" t="str">
        <f>IF(Q48 = "Unknown", "", _xlfn.XLOOKUP(Q48, Weightings!$F$13:$F$17, Weightings!$G$13:$G$17))</f>
        <v/>
      </c>
      <c r="T48" s="20" t="str">
        <f>_xlfn.XLOOKUP($H48, Matrix!$H:$H, Matrix!T:T)</f>
        <v>Unknown</v>
      </c>
      <c r="U48" s="20" t="str">
        <f>IF(T48 = "Unknown", "", _xlfn.XLOOKUP(T48, Weightings!$F$13:$F$17, Weightings!$G$13:$G$17))</f>
        <v/>
      </c>
      <c r="W48" s="20" t="str">
        <f>_xlfn.XLOOKUP($H48, Matrix!$H:$H, Matrix!W:W)</f>
        <v>Unknown</v>
      </c>
      <c r="X48" s="20" t="str">
        <f>IF(W48 = "Unknown", "", _xlfn.XLOOKUP(W48, Weightings!$F$13:$F$17, Weightings!$G$13:$G$17))</f>
        <v/>
      </c>
      <c r="Z48" s="20" t="str">
        <f>_xlfn.XLOOKUP($H48, Matrix!$H:$H, Matrix!Z:Z)</f>
        <v>Unknown</v>
      </c>
      <c r="AA48" s="20" t="str">
        <f>IF(Z48 = "Unknown", "", _xlfn.XLOOKUP(Z48, Weightings!$F$13:$F$17, Weightings!$G$13:$G$17))</f>
        <v/>
      </c>
      <c r="AC48" s="20" t="str">
        <f>_xlfn.XLOOKUP($H48, Matrix!$H:$H, Matrix!AC:AC)</f>
        <v>Unknown</v>
      </c>
      <c r="AD48" s="20" t="str">
        <f>IF(AC48 = "Unknown", "", _xlfn.XLOOKUP(AC48, Weightings!$F$13:$F$17, Weightings!$G$13:$G$17))</f>
        <v/>
      </c>
      <c r="AF48" s="20" t="str">
        <f>_xlfn.XLOOKUP($H48, Matrix!$H:$H, Matrix!AF:AF)</f>
        <v>Unknown</v>
      </c>
      <c r="AG48" s="20" t="str">
        <f>IF(AF48 = "Unknown", "", _xlfn.XLOOKUP(AF48, Weightings!$F$13:$F$17, Weightings!$G$13:$G$17))</f>
        <v/>
      </c>
      <c r="AI48" s="20" t="str">
        <f>_xlfn.XLOOKUP($H48, Matrix!$H:$H, Matrix!AI:AI)</f>
        <v>Excellent</v>
      </c>
      <c r="AJ48" s="20">
        <f>IF(AI48 = "Unknown", "", _xlfn.XLOOKUP(AI48, Weightings!$F$13:$F$17, Weightings!$G$13:$G$17))</f>
        <v>4</v>
      </c>
      <c r="AL48" s="20" t="str">
        <f>INDEX(Weightings!$F$13:$F$17, MATCH(AM48, Weightings!$G$13:$G$17, 1))</f>
        <v>Good</v>
      </c>
      <c r="AM48" s="20">
        <f t="shared" si="0"/>
        <v>3.3333333333333335</v>
      </c>
    </row>
    <row r="49" spans="6:39" ht="30" x14ac:dyDescent="0.2">
      <c r="F49" s="21" t="s">
        <v>134</v>
      </c>
      <c r="G49" s="21" t="s">
        <v>129</v>
      </c>
      <c r="H49" s="21" t="s">
        <v>196</v>
      </c>
      <c r="I49" s="19">
        <v>0.16705336426914152</v>
      </c>
      <c r="K49" s="20" t="str">
        <f>_xlfn.XLOOKUP($H49, Matrix!$H:$H, Matrix!K:K)</f>
        <v>Unknown</v>
      </c>
      <c r="L49" s="20" t="str">
        <f>IF(K49 = "Unknown", "", _xlfn.XLOOKUP(K49, Weightings!$F$13:$F$17, Weightings!$G$13:$G$17))</f>
        <v/>
      </c>
      <c r="N49" s="20" t="str">
        <f>_xlfn.XLOOKUP($H49, Matrix!$H:$H, Matrix!N:N)</f>
        <v>Unknown</v>
      </c>
      <c r="O49" s="20" t="str">
        <f>IF(N49 = "Unknown", "", _xlfn.XLOOKUP(N49, Weightings!$F$13:$F$17, Weightings!$G$13:$G$17))</f>
        <v/>
      </c>
      <c r="Q49" s="20" t="str">
        <f>_xlfn.XLOOKUP($H49, Matrix!$H:$H, Matrix!Q:Q)</f>
        <v>Unknown</v>
      </c>
      <c r="R49" s="20" t="str">
        <f>IF(Q49 = "Unknown", "", _xlfn.XLOOKUP(Q49, Weightings!$F$13:$F$17, Weightings!$G$13:$G$17))</f>
        <v/>
      </c>
      <c r="T49" s="20" t="str">
        <f>_xlfn.XLOOKUP($H49, Matrix!$H:$H, Matrix!T:T)</f>
        <v>Unknown</v>
      </c>
      <c r="U49" s="20" t="str">
        <f>IF(T49 = "Unknown", "", _xlfn.XLOOKUP(T49, Weightings!$F$13:$F$17, Weightings!$G$13:$G$17))</f>
        <v/>
      </c>
      <c r="W49" s="20" t="str">
        <f>_xlfn.XLOOKUP($H49, Matrix!$H:$H, Matrix!W:W)</f>
        <v>Unknown</v>
      </c>
      <c r="X49" s="20" t="str">
        <f>IF(W49 = "Unknown", "", _xlfn.XLOOKUP(W49, Weightings!$F$13:$F$17, Weightings!$G$13:$G$17))</f>
        <v/>
      </c>
      <c r="Z49" s="20" t="str">
        <f>_xlfn.XLOOKUP($H49, Matrix!$H:$H, Matrix!Z:Z)</f>
        <v>Unknown</v>
      </c>
      <c r="AA49" s="20" t="str">
        <f>IF(Z49 = "Unknown", "", _xlfn.XLOOKUP(Z49, Weightings!$F$13:$F$17, Weightings!$G$13:$G$17))</f>
        <v/>
      </c>
      <c r="AC49" s="20" t="str">
        <f>_xlfn.XLOOKUP($H49, Matrix!$H:$H, Matrix!AC:AC)</f>
        <v>Unknown</v>
      </c>
      <c r="AD49" s="20" t="str">
        <f>IF(AC49 = "Unknown", "", _xlfn.XLOOKUP(AC49, Weightings!$F$13:$F$17, Weightings!$G$13:$G$17))</f>
        <v/>
      </c>
      <c r="AF49" s="20" t="str">
        <f>_xlfn.XLOOKUP($H49, Matrix!$H:$H, Matrix!AF:AF)</f>
        <v>Unknown</v>
      </c>
      <c r="AG49" s="20" t="str">
        <f>IF(AF49 = "Unknown", "", _xlfn.XLOOKUP(AF49, Weightings!$F$13:$F$17, Weightings!$G$13:$G$17))</f>
        <v/>
      </c>
      <c r="AI49" s="20" t="str">
        <f>_xlfn.XLOOKUP($H49, Matrix!$H:$H, Matrix!AI:AI)</f>
        <v>Unknown</v>
      </c>
      <c r="AJ49" s="20" t="str">
        <f>IF(AI49 = "Unknown", "", _xlfn.XLOOKUP(AI49, Weightings!$F$13:$F$17, Weightings!$G$13:$G$17))</f>
        <v/>
      </c>
      <c r="AL49" s="20" t="str">
        <f>INDEX(Weightings!$F$13:$F$17, MATCH(AM49, Weightings!$G$13:$G$17, 1))</f>
        <v>Unknown</v>
      </c>
      <c r="AM49" s="20">
        <f t="shared" si="0"/>
        <v>0</v>
      </c>
    </row>
    <row r="50" spans="6:39" ht="30" x14ac:dyDescent="0.2">
      <c r="F50" s="21" t="s">
        <v>134</v>
      </c>
      <c r="G50" s="21" t="s">
        <v>129</v>
      </c>
      <c r="H50" s="21" t="s">
        <v>197</v>
      </c>
      <c r="I50" s="19">
        <v>0.16395978344934262</v>
      </c>
      <c r="K50" s="20" t="str">
        <f>_xlfn.XLOOKUP($H50, Matrix!$H:$H, Matrix!K:K)</f>
        <v>Excellent</v>
      </c>
      <c r="L50" s="20">
        <f>IF(K50 = "Unknown", "", _xlfn.XLOOKUP(K50, Weightings!$F$13:$F$17, Weightings!$G$13:$G$17))</f>
        <v>4</v>
      </c>
      <c r="N50" s="20" t="str">
        <f>_xlfn.XLOOKUP($H50, Matrix!$H:$H, Matrix!N:N)</f>
        <v>Unknown</v>
      </c>
      <c r="O50" s="20" t="str">
        <f>IF(N50 = "Unknown", "", _xlfn.XLOOKUP(N50, Weightings!$F$13:$F$17, Weightings!$G$13:$G$17))</f>
        <v/>
      </c>
      <c r="Q50" s="20" t="str">
        <f>_xlfn.XLOOKUP($H50, Matrix!$H:$H, Matrix!Q:Q)</f>
        <v>Unknown</v>
      </c>
      <c r="R50" s="20" t="str">
        <f>IF(Q50 = "Unknown", "", _xlfn.XLOOKUP(Q50, Weightings!$F$13:$F$17, Weightings!$G$13:$G$17))</f>
        <v/>
      </c>
      <c r="T50" s="20" t="str">
        <f>_xlfn.XLOOKUP($H50, Matrix!$H:$H, Matrix!T:T)</f>
        <v>Unknown</v>
      </c>
      <c r="U50" s="20" t="str">
        <f>IF(T50 = "Unknown", "", _xlfn.XLOOKUP(T50, Weightings!$F$13:$F$17, Weightings!$G$13:$G$17))</f>
        <v/>
      </c>
      <c r="W50" s="20" t="str">
        <f>_xlfn.XLOOKUP($H50, Matrix!$H:$H, Matrix!W:W)</f>
        <v>Unknown</v>
      </c>
      <c r="X50" s="20" t="str">
        <f>IF(W50 = "Unknown", "", _xlfn.XLOOKUP(W50, Weightings!$F$13:$F$17, Weightings!$G$13:$G$17))</f>
        <v/>
      </c>
      <c r="Z50" s="20" t="str">
        <f>_xlfn.XLOOKUP($H50, Matrix!$H:$H, Matrix!Z:Z)</f>
        <v>Unknown</v>
      </c>
      <c r="AA50" s="20" t="str">
        <f>IF(Z50 = "Unknown", "", _xlfn.XLOOKUP(Z50, Weightings!$F$13:$F$17, Weightings!$G$13:$G$17))</f>
        <v/>
      </c>
      <c r="AC50" s="20" t="str">
        <f>_xlfn.XLOOKUP($H50, Matrix!$H:$H, Matrix!AC:AC)</f>
        <v>Unknown</v>
      </c>
      <c r="AD50" s="20" t="str">
        <f>IF(AC50 = "Unknown", "", _xlfn.XLOOKUP(AC50, Weightings!$F$13:$F$17, Weightings!$G$13:$G$17))</f>
        <v/>
      </c>
      <c r="AF50" s="20" t="str">
        <f>_xlfn.XLOOKUP($H50, Matrix!$H:$H, Matrix!AF:AF)</f>
        <v>Unknown</v>
      </c>
      <c r="AG50" s="20" t="str">
        <f>IF(AF50 = "Unknown", "", _xlfn.XLOOKUP(AF50, Weightings!$F$13:$F$17, Weightings!$G$13:$G$17))</f>
        <v/>
      </c>
      <c r="AI50" s="20" t="str">
        <f>_xlfn.XLOOKUP($H50, Matrix!$H:$H, Matrix!AI:AI)</f>
        <v>Unknown</v>
      </c>
      <c r="AJ50" s="20" t="str">
        <f>IF(AI50 = "Unknown", "", _xlfn.XLOOKUP(AI50, Weightings!$F$13:$F$17, Weightings!$G$13:$G$17))</f>
        <v/>
      </c>
      <c r="AL50" s="20" t="str">
        <f>INDEX(Weightings!$F$13:$F$17, MATCH(AM50, Weightings!$G$13:$G$17, 1))</f>
        <v>Excellent</v>
      </c>
      <c r="AM50" s="20">
        <f t="shared" si="0"/>
        <v>4</v>
      </c>
    </row>
    <row r="51" spans="6:39" ht="30" x14ac:dyDescent="0.2">
      <c r="F51" s="21" t="s">
        <v>134</v>
      </c>
      <c r="G51" s="21" t="s">
        <v>135</v>
      </c>
      <c r="H51" s="21" t="s">
        <v>200</v>
      </c>
      <c r="I51" s="19">
        <v>0.15235885537509666</v>
      </c>
      <c r="K51" s="20" t="str">
        <f>_xlfn.XLOOKUP($H51, Matrix!$H:$H, Matrix!K:K)</f>
        <v>Unknown</v>
      </c>
      <c r="L51" s="20" t="str">
        <f>IF(K51 = "Unknown", "", _xlfn.XLOOKUP(K51, Weightings!$F$13:$F$17, Weightings!$G$13:$G$17))</f>
        <v/>
      </c>
      <c r="N51" s="20" t="str">
        <f>_xlfn.XLOOKUP($H51, Matrix!$H:$H, Matrix!N:N)</f>
        <v>Unknown</v>
      </c>
      <c r="O51" s="20" t="str">
        <f>IF(N51 = "Unknown", "", _xlfn.XLOOKUP(N51, Weightings!$F$13:$F$17, Weightings!$G$13:$G$17))</f>
        <v/>
      </c>
      <c r="Q51" s="20" t="str">
        <f>_xlfn.XLOOKUP($H51, Matrix!$H:$H, Matrix!Q:Q)</f>
        <v>Unknown</v>
      </c>
      <c r="R51" s="20" t="str">
        <f>IF(Q51 = "Unknown", "", _xlfn.XLOOKUP(Q51, Weightings!$F$13:$F$17, Weightings!$G$13:$G$17))</f>
        <v/>
      </c>
      <c r="T51" s="20" t="str">
        <f>_xlfn.XLOOKUP($H51, Matrix!$H:$H, Matrix!T:T)</f>
        <v>Good</v>
      </c>
      <c r="U51" s="20">
        <f>IF(T51 = "Unknown", "", _xlfn.XLOOKUP(T51, Weightings!$F$13:$F$17, Weightings!$G$13:$G$17))</f>
        <v>3</v>
      </c>
      <c r="W51" s="20" t="str">
        <f>_xlfn.XLOOKUP($H51, Matrix!$H:$H, Matrix!W:W)</f>
        <v>Unknown</v>
      </c>
      <c r="X51" s="20" t="str">
        <f>IF(W51 = "Unknown", "", _xlfn.XLOOKUP(W51, Weightings!$F$13:$F$17, Weightings!$G$13:$G$17))</f>
        <v/>
      </c>
      <c r="Z51" s="20" t="str">
        <f>_xlfn.XLOOKUP($H51, Matrix!$H:$H, Matrix!Z:Z)</f>
        <v>Unknown</v>
      </c>
      <c r="AA51" s="20" t="str">
        <f>IF(Z51 = "Unknown", "", _xlfn.XLOOKUP(Z51, Weightings!$F$13:$F$17, Weightings!$G$13:$G$17))</f>
        <v/>
      </c>
      <c r="AC51" s="20" t="str">
        <f>_xlfn.XLOOKUP($H51, Matrix!$H:$H, Matrix!AC:AC)</f>
        <v>Unknown</v>
      </c>
      <c r="AD51" s="20" t="str">
        <f>IF(AC51 = "Unknown", "", _xlfn.XLOOKUP(AC51, Weightings!$F$13:$F$17, Weightings!$G$13:$G$17))</f>
        <v/>
      </c>
      <c r="AF51" s="20" t="str">
        <f>_xlfn.XLOOKUP($H51, Matrix!$H:$H, Matrix!AF:AF)</f>
        <v>Unknown</v>
      </c>
      <c r="AG51" s="20" t="str">
        <f>IF(AF51 = "Unknown", "", _xlfn.XLOOKUP(AF51, Weightings!$F$13:$F$17, Weightings!$G$13:$G$17))</f>
        <v/>
      </c>
      <c r="AI51" s="20" t="str">
        <f>_xlfn.XLOOKUP($H51, Matrix!$H:$H, Matrix!AI:AI)</f>
        <v>Unknown</v>
      </c>
      <c r="AJ51" s="20" t="str">
        <f>IF(AI51 = "Unknown", "", _xlfn.XLOOKUP(AI51, Weightings!$F$13:$F$17, Weightings!$G$13:$G$17))</f>
        <v/>
      </c>
      <c r="AL51" s="20" t="str">
        <f>INDEX(Weightings!$F$13:$F$17, MATCH(AM51, Weightings!$G$13:$G$17, 1))</f>
        <v>Good</v>
      </c>
      <c r="AM51" s="20">
        <f t="shared" si="0"/>
        <v>3</v>
      </c>
    </row>
    <row r="52" spans="6:39" ht="30" x14ac:dyDescent="0.2">
      <c r="F52" s="41" t="s">
        <v>126</v>
      </c>
      <c r="G52" s="41" t="s">
        <v>127</v>
      </c>
      <c r="H52" s="41" t="s">
        <v>203</v>
      </c>
      <c r="I52" s="42">
        <v>0.14462490332559938</v>
      </c>
      <c r="K52" s="43" t="str">
        <f>_xlfn.XLOOKUP($H52, Matrix!$H:$H, Matrix!K:K)</f>
        <v>Unknown</v>
      </c>
      <c r="L52" s="43" t="str">
        <f>IF(K52 = "Unknown", "", _xlfn.XLOOKUP(K52, Weightings!$F$13:$F$17, Weightings!$G$13:$G$17))</f>
        <v/>
      </c>
      <c r="N52" s="43" t="str">
        <f>_xlfn.XLOOKUP($H52, Matrix!$H:$H, Matrix!N:N)</f>
        <v>Unknown</v>
      </c>
      <c r="O52" s="43" t="str">
        <f>IF(N52 = "Unknown", "", _xlfn.XLOOKUP(N52, Weightings!$F$13:$F$17, Weightings!$G$13:$G$17))</f>
        <v/>
      </c>
      <c r="Q52" s="43" t="str">
        <f>_xlfn.XLOOKUP($H52, Matrix!$H:$H, Matrix!Q:Q)</f>
        <v>Excellent</v>
      </c>
      <c r="R52" s="43">
        <f>IF(Q52 = "Unknown", "", _xlfn.XLOOKUP(Q52, Weightings!$F$13:$F$17, Weightings!$G$13:$G$17))</f>
        <v>4</v>
      </c>
      <c r="T52" s="43" t="str">
        <f>_xlfn.XLOOKUP($H52, Matrix!$H:$H, Matrix!T:T)</f>
        <v>Unknown</v>
      </c>
      <c r="U52" s="43" t="str">
        <f>IF(T52 = "Unknown", "", _xlfn.XLOOKUP(T52, Weightings!$F$13:$F$17, Weightings!$G$13:$G$17))</f>
        <v/>
      </c>
      <c r="W52" s="43" t="str">
        <f>_xlfn.XLOOKUP($H52, Matrix!$H:$H, Matrix!W:W)</f>
        <v>Unknown</v>
      </c>
      <c r="X52" s="43" t="str">
        <f>IF(W52 = "Unknown", "", _xlfn.XLOOKUP(W52, Weightings!$F$13:$F$17, Weightings!$G$13:$G$17))</f>
        <v/>
      </c>
      <c r="Z52" s="43" t="str">
        <f>_xlfn.XLOOKUP($H52, Matrix!$H:$H, Matrix!Z:Z)</f>
        <v>Unknown</v>
      </c>
      <c r="AA52" s="43" t="str">
        <f>IF(Z52 = "Unknown", "", _xlfn.XLOOKUP(Z52, Weightings!$F$13:$F$17, Weightings!$G$13:$G$17))</f>
        <v/>
      </c>
      <c r="AC52" s="43" t="str">
        <f>_xlfn.XLOOKUP($H52, Matrix!$H:$H, Matrix!AC:AC)</f>
        <v>Unknown</v>
      </c>
      <c r="AD52" s="43" t="str">
        <f>IF(AC52 = "Unknown", "", _xlfn.XLOOKUP(AC52, Weightings!$F$13:$F$17, Weightings!$G$13:$G$17))</f>
        <v/>
      </c>
      <c r="AF52" s="43" t="str">
        <f>_xlfn.XLOOKUP($H52, Matrix!$H:$H, Matrix!AF:AF)</f>
        <v>Unknown</v>
      </c>
      <c r="AG52" s="43" t="str">
        <f>IF(AF52 = "Unknown", "", _xlfn.XLOOKUP(AF52, Weightings!$F$13:$F$17, Weightings!$G$13:$G$17))</f>
        <v/>
      </c>
      <c r="AI52" s="43" t="str">
        <f>_xlfn.XLOOKUP($H52, Matrix!$H:$H, Matrix!AI:AI)</f>
        <v>Unknown</v>
      </c>
      <c r="AJ52" s="43" t="str">
        <f>IF(AI52 = "Unknown", "", _xlfn.XLOOKUP(AI52, Weightings!$F$13:$F$17, Weightings!$G$13:$G$17))</f>
        <v/>
      </c>
      <c r="AL52" s="43" t="str">
        <f>INDEX(Weightings!$F$13:$F$17, MATCH(AM52, Weightings!$G$13:$G$17, 1))</f>
        <v>Excellent</v>
      </c>
      <c r="AM52" s="43">
        <f t="shared" si="0"/>
        <v>4</v>
      </c>
    </row>
    <row r="53" spans="6:39" ht="30" x14ac:dyDescent="0.2">
      <c r="F53" s="21" t="s">
        <v>134</v>
      </c>
      <c r="G53" s="21" t="s">
        <v>135</v>
      </c>
      <c r="H53" s="21" t="s">
        <v>205</v>
      </c>
      <c r="I53" s="19">
        <v>0.13379737045630316</v>
      </c>
      <c r="K53" s="20" t="str">
        <f>_xlfn.XLOOKUP($H53, Matrix!$H:$H, Matrix!K:K)</f>
        <v>Unknown</v>
      </c>
      <c r="L53" s="20" t="str">
        <f>IF(K53 = "Unknown", "", _xlfn.XLOOKUP(K53, Weightings!$F$13:$F$17, Weightings!$G$13:$G$17))</f>
        <v/>
      </c>
      <c r="N53" s="20" t="str">
        <f>_xlfn.XLOOKUP($H53, Matrix!$H:$H, Matrix!N:N)</f>
        <v>Unknown</v>
      </c>
      <c r="O53" s="20" t="str">
        <f>IF(N53 = "Unknown", "", _xlfn.XLOOKUP(N53, Weightings!$F$13:$F$17, Weightings!$G$13:$G$17))</f>
        <v/>
      </c>
      <c r="Q53" s="20" t="str">
        <f>_xlfn.XLOOKUP($H53, Matrix!$H:$H, Matrix!Q:Q)</f>
        <v>Excellent</v>
      </c>
      <c r="R53" s="20">
        <f>IF(Q53 = "Unknown", "", _xlfn.XLOOKUP(Q53, Weightings!$F$13:$F$17, Weightings!$G$13:$G$17))</f>
        <v>4</v>
      </c>
      <c r="T53" s="20" t="str">
        <f>_xlfn.XLOOKUP($H53, Matrix!$H:$H, Matrix!T:T)</f>
        <v>Good</v>
      </c>
      <c r="U53" s="20">
        <f>IF(T53 = "Unknown", "", _xlfn.XLOOKUP(T53, Weightings!$F$13:$F$17, Weightings!$G$13:$G$17))</f>
        <v>3</v>
      </c>
      <c r="W53" s="20" t="str">
        <f>_xlfn.XLOOKUP($H53, Matrix!$H:$H, Matrix!W:W)</f>
        <v>Unknown</v>
      </c>
      <c r="X53" s="20" t="str">
        <f>IF(W53 = "Unknown", "", _xlfn.XLOOKUP(W53, Weightings!$F$13:$F$17, Weightings!$G$13:$G$17))</f>
        <v/>
      </c>
      <c r="Z53" s="20" t="str">
        <f>_xlfn.XLOOKUP($H53, Matrix!$H:$H, Matrix!Z:Z)</f>
        <v>Unknown</v>
      </c>
      <c r="AA53" s="20" t="str">
        <f>IF(Z53 = "Unknown", "", _xlfn.XLOOKUP(Z53, Weightings!$F$13:$F$17, Weightings!$G$13:$G$17))</f>
        <v/>
      </c>
      <c r="AC53" s="20" t="str">
        <f>_xlfn.XLOOKUP($H53, Matrix!$H:$H, Matrix!AC:AC)</f>
        <v>Good</v>
      </c>
      <c r="AD53" s="20">
        <f>IF(AC53 = "Unknown", "", _xlfn.XLOOKUP(AC53, Weightings!$F$13:$F$17, Weightings!$G$13:$G$17))</f>
        <v>3</v>
      </c>
      <c r="AF53" s="20" t="str">
        <f>_xlfn.XLOOKUP($H53, Matrix!$H:$H, Matrix!AF:AF)</f>
        <v>Excellent</v>
      </c>
      <c r="AG53" s="20">
        <f>IF(AF53 = "Unknown", "", _xlfn.XLOOKUP(AF53, Weightings!$F$13:$F$17, Weightings!$G$13:$G$17))</f>
        <v>4</v>
      </c>
      <c r="AI53" s="20" t="str">
        <f>_xlfn.XLOOKUP($H53, Matrix!$H:$H, Matrix!AI:AI)</f>
        <v>Unknown</v>
      </c>
      <c r="AJ53" s="20" t="str">
        <f>IF(AI53 = "Unknown", "", _xlfn.XLOOKUP(AI53, Weightings!$F$13:$F$17, Weightings!$G$13:$G$17))</f>
        <v/>
      </c>
      <c r="AL53" s="20" t="str">
        <f>INDEX(Weightings!$F$13:$F$17, MATCH(AM53, Weightings!$G$13:$G$17, 1))</f>
        <v>Good</v>
      </c>
      <c r="AM53" s="20">
        <f t="shared" si="0"/>
        <v>3.5</v>
      </c>
    </row>
    <row r="54" spans="6:39" ht="30" x14ac:dyDescent="0.2">
      <c r="F54" s="21" t="s">
        <v>134</v>
      </c>
      <c r="G54" s="21" t="s">
        <v>127</v>
      </c>
      <c r="H54" s="21" t="s">
        <v>211</v>
      </c>
      <c r="I54" s="19">
        <v>0.12993039443155452</v>
      </c>
      <c r="K54" s="20" t="str">
        <f>_xlfn.XLOOKUP($H54, Matrix!$H:$H, Matrix!K:K)</f>
        <v>Good</v>
      </c>
      <c r="L54" s="20">
        <f>IF(K54 = "Unknown", "", _xlfn.XLOOKUP(K54, Weightings!$F$13:$F$17, Weightings!$G$13:$G$17))</f>
        <v>3</v>
      </c>
      <c r="N54" s="20" t="str">
        <f>_xlfn.XLOOKUP($H54, Matrix!$H:$H, Matrix!N:N)</f>
        <v>Unknown</v>
      </c>
      <c r="O54" s="20" t="str">
        <f>IF(N54 = "Unknown", "", _xlfn.XLOOKUP(N54, Weightings!$F$13:$F$17, Weightings!$G$13:$G$17))</f>
        <v/>
      </c>
      <c r="Q54" s="20" t="str">
        <f>_xlfn.XLOOKUP($H54, Matrix!$H:$H, Matrix!Q:Q)</f>
        <v>Excellent</v>
      </c>
      <c r="R54" s="20">
        <f>IF(Q54 = "Unknown", "", _xlfn.XLOOKUP(Q54, Weightings!$F$13:$F$17, Weightings!$G$13:$G$17))</f>
        <v>4</v>
      </c>
      <c r="T54" s="20" t="str">
        <f>_xlfn.XLOOKUP($H54, Matrix!$H:$H, Matrix!T:T)</f>
        <v>Unknown</v>
      </c>
      <c r="U54" s="20" t="str">
        <f>IF(T54 = "Unknown", "", _xlfn.XLOOKUP(T54, Weightings!$F$13:$F$17, Weightings!$G$13:$G$17))</f>
        <v/>
      </c>
      <c r="W54" s="20" t="str">
        <f>_xlfn.XLOOKUP($H54, Matrix!$H:$H, Matrix!W:W)</f>
        <v>Fair</v>
      </c>
      <c r="X54" s="20">
        <f>IF(W54 = "Unknown", "", _xlfn.XLOOKUP(W54, Weightings!$F$13:$F$17, Weightings!$G$13:$G$17))</f>
        <v>2</v>
      </c>
      <c r="Z54" s="20" t="str">
        <f>_xlfn.XLOOKUP($H54, Matrix!$H:$H, Matrix!Z:Z)</f>
        <v>Unknown</v>
      </c>
      <c r="AA54" s="20" t="str">
        <f>IF(Z54 = "Unknown", "", _xlfn.XLOOKUP(Z54, Weightings!$F$13:$F$17, Weightings!$G$13:$G$17))</f>
        <v/>
      </c>
      <c r="AC54" s="20" t="str">
        <f>_xlfn.XLOOKUP($H54, Matrix!$H:$H, Matrix!AC:AC)</f>
        <v>Unknown</v>
      </c>
      <c r="AD54" s="20" t="str">
        <f>IF(AC54 = "Unknown", "", _xlfn.XLOOKUP(AC54, Weightings!$F$13:$F$17, Weightings!$G$13:$G$17))</f>
        <v/>
      </c>
      <c r="AF54" s="20" t="str">
        <f>_xlfn.XLOOKUP($H54, Matrix!$H:$H, Matrix!AF:AF)</f>
        <v>Unknown</v>
      </c>
      <c r="AG54" s="20" t="str">
        <f>IF(AF54 = "Unknown", "", _xlfn.XLOOKUP(AF54, Weightings!$F$13:$F$17, Weightings!$G$13:$G$17))</f>
        <v/>
      </c>
      <c r="AI54" s="20" t="str">
        <f>_xlfn.XLOOKUP($H54, Matrix!$H:$H, Matrix!AI:AI)</f>
        <v>Unknown</v>
      </c>
      <c r="AJ54" s="20" t="str">
        <f>IF(AI54 = "Unknown", "", _xlfn.XLOOKUP(AI54, Weightings!$F$13:$F$17, Weightings!$G$13:$G$17))</f>
        <v/>
      </c>
      <c r="AL54" s="20" t="str">
        <f>INDEX(Weightings!$F$13:$F$17, MATCH(AM54, Weightings!$G$13:$G$17, 1))</f>
        <v>Good</v>
      </c>
      <c r="AM54" s="20">
        <f t="shared" si="0"/>
        <v>3</v>
      </c>
    </row>
    <row r="55" spans="6:39" ht="30" x14ac:dyDescent="0.2">
      <c r="F55" s="21" t="s">
        <v>134</v>
      </c>
      <c r="G55" s="21" t="s">
        <v>129</v>
      </c>
      <c r="H55" s="21" t="s">
        <v>216</v>
      </c>
      <c r="I55" s="19">
        <v>0.12761020881670534</v>
      </c>
      <c r="K55" s="20" t="str">
        <f>_xlfn.XLOOKUP($H55, Matrix!$H:$H, Matrix!K:K)</f>
        <v>Unknown</v>
      </c>
      <c r="L55" s="20" t="str">
        <f>IF(K55 = "Unknown", "", _xlfn.XLOOKUP(K55, Weightings!$F$13:$F$17, Weightings!$G$13:$G$17))</f>
        <v/>
      </c>
      <c r="N55" s="20" t="str">
        <f>_xlfn.XLOOKUP($H55, Matrix!$H:$H, Matrix!N:N)</f>
        <v>Unknown</v>
      </c>
      <c r="O55" s="20" t="str">
        <f>IF(N55 = "Unknown", "", _xlfn.XLOOKUP(N55, Weightings!$F$13:$F$17, Weightings!$G$13:$G$17))</f>
        <v/>
      </c>
      <c r="Q55" s="20" t="str">
        <f>_xlfn.XLOOKUP($H55, Matrix!$H:$H, Matrix!Q:Q)</f>
        <v>Unknown</v>
      </c>
      <c r="R55" s="20" t="str">
        <f>IF(Q55 = "Unknown", "", _xlfn.XLOOKUP(Q55, Weightings!$F$13:$F$17, Weightings!$G$13:$G$17))</f>
        <v/>
      </c>
      <c r="T55" s="20" t="str">
        <f>_xlfn.XLOOKUP($H55, Matrix!$H:$H, Matrix!T:T)</f>
        <v>Unknown</v>
      </c>
      <c r="U55" s="20" t="str">
        <f>IF(T55 = "Unknown", "", _xlfn.XLOOKUP(T55, Weightings!$F$13:$F$17, Weightings!$G$13:$G$17))</f>
        <v/>
      </c>
      <c r="W55" s="20" t="str">
        <f>_xlfn.XLOOKUP($H55, Matrix!$H:$H, Matrix!W:W)</f>
        <v>Unknown</v>
      </c>
      <c r="X55" s="20" t="str">
        <f>IF(W55 = "Unknown", "", _xlfn.XLOOKUP(W55, Weightings!$F$13:$F$17, Weightings!$G$13:$G$17))</f>
        <v/>
      </c>
      <c r="Z55" s="20" t="str">
        <f>_xlfn.XLOOKUP($H55, Matrix!$H:$H, Matrix!Z:Z)</f>
        <v>Excellent</v>
      </c>
      <c r="AA55" s="20">
        <f>IF(Z55 = "Unknown", "", _xlfn.XLOOKUP(Z55, Weightings!$F$13:$F$17, Weightings!$G$13:$G$17))</f>
        <v>4</v>
      </c>
      <c r="AC55" s="20" t="str">
        <f>_xlfn.XLOOKUP($H55, Matrix!$H:$H, Matrix!AC:AC)</f>
        <v>Unknown</v>
      </c>
      <c r="AD55" s="20" t="str">
        <f>IF(AC55 = "Unknown", "", _xlfn.XLOOKUP(AC55, Weightings!$F$13:$F$17, Weightings!$G$13:$G$17))</f>
        <v/>
      </c>
      <c r="AF55" s="20" t="str">
        <f>_xlfn.XLOOKUP($H55, Matrix!$H:$H, Matrix!AF:AF)</f>
        <v>Unknown</v>
      </c>
      <c r="AG55" s="20" t="str">
        <f>IF(AF55 = "Unknown", "", _xlfn.XLOOKUP(AF55, Weightings!$F$13:$F$17, Weightings!$G$13:$G$17))</f>
        <v/>
      </c>
      <c r="AI55" s="20" t="str">
        <f>_xlfn.XLOOKUP($H55, Matrix!$H:$H, Matrix!AI:AI)</f>
        <v>Unknown</v>
      </c>
      <c r="AJ55" s="20" t="str">
        <f>IF(AI55 = "Unknown", "", _xlfn.XLOOKUP(AI55, Weightings!$F$13:$F$17, Weightings!$G$13:$G$17))</f>
        <v/>
      </c>
      <c r="AL55" s="20" t="str">
        <f>INDEX(Weightings!$F$13:$F$17, MATCH(AM55, Weightings!$G$13:$G$17, 1))</f>
        <v>Excellent</v>
      </c>
      <c r="AM55" s="20">
        <f t="shared" si="0"/>
        <v>4</v>
      </c>
    </row>
    <row r="56" spans="6:39" ht="30" x14ac:dyDescent="0.2">
      <c r="F56" s="21" t="s">
        <v>134</v>
      </c>
      <c r="G56" s="21" t="s">
        <v>127</v>
      </c>
      <c r="H56" s="21" t="s">
        <v>219</v>
      </c>
      <c r="I56" s="19">
        <v>0.12451662799690642</v>
      </c>
      <c r="K56" s="20" t="str">
        <f>_xlfn.XLOOKUP($H56, Matrix!$H:$H, Matrix!K:K)</f>
        <v>Excellent</v>
      </c>
      <c r="L56" s="20">
        <f>IF(K56 = "Unknown", "", _xlfn.XLOOKUP(K56, Weightings!$F$13:$F$17, Weightings!$G$13:$G$17))</f>
        <v>4</v>
      </c>
      <c r="N56" s="20" t="str">
        <f>_xlfn.XLOOKUP($H56, Matrix!$H:$H, Matrix!N:N)</f>
        <v>Fair</v>
      </c>
      <c r="O56" s="20">
        <f>IF(N56 = "Unknown", "", _xlfn.XLOOKUP(N56, Weightings!$F$13:$F$17, Weightings!$G$13:$G$17))</f>
        <v>2</v>
      </c>
      <c r="Q56" s="20" t="str">
        <f>_xlfn.XLOOKUP($H56, Matrix!$H:$H, Matrix!Q:Q)</f>
        <v>Excellent</v>
      </c>
      <c r="R56" s="20">
        <f>IF(Q56 = "Unknown", "", _xlfn.XLOOKUP(Q56, Weightings!$F$13:$F$17, Weightings!$G$13:$G$17))</f>
        <v>4</v>
      </c>
      <c r="T56" s="20" t="str">
        <f>_xlfn.XLOOKUP($H56, Matrix!$H:$H, Matrix!T:T)</f>
        <v>Excellent</v>
      </c>
      <c r="U56" s="20">
        <f>IF(T56 = "Unknown", "", _xlfn.XLOOKUP(T56, Weightings!$F$13:$F$17, Weightings!$G$13:$G$17))</f>
        <v>4</v>
      </c>
      <c r="W56" s="20" t="str">
        <f>_xlfn.XLOOKUP($H56, Matrix!$H:$H, Matrix!W:W)</f>
        <v>Unknown</v>
      </c>
      <c r="X56" s="20" t="str">
        <f>IF(W56 = "Unknown", "", _xlfn.XLOOKUP(W56, Weightings!$F$13:$F$17, Weightings!$G$13:$G$17))</f>
        <v/>
      </c>
      <c r="Z56" s="20" t="str">
        <f>_xlfn.XLOOKUP($H56, Matrix!$H:$H, Matrix!Z:Z)</f>
        <v>Unknown</v>
      </c>
      <c r="AA56" s="20" t="str">
        <f>IF(Z56 = "Unknown", "", _xlfn.XLOOKUP(Z56, Weightings!$F$13:$F$17, Weightings!$G$13:$G$17))</f>
        <v/>
      </c>
      <c r="AC56" s="20" t="str">
        <f>_xlfn.XLOOKUP($H56, Matrix!$H:$H, Matrix!AC:AC)</f>
        <v>Excellent</v>
      </c>
      <c r="AD56" s="20">
        <f>IF(AC56 = "Unknown", "", _xlfn.XLOOKUP(AC56, Weightings!$F$13:$F$17, Weightings!$G$13:$G$17))</f>
        <v>4</v>
      </c>
      <c r="AF56" s="20" t="str">
        <f>_xlfn.XLOOKUP($H56, Matrix!$H:$H, Matrix!AF:AF)</f>
        <v>Excellent</v>
      </c>
      <c r="AG56" s="20">
        <f>IF(AF56 = "Unknown", "", _xlfn.XLOOKUP(AF56, Weightings!$F$13:$F$17, Weightings!$G$13:$G$17))</f>
        <v>4</v>
      </c>
      <c r="AI56" s="20" t="str">
        <f>_xlfn.XLOOKUP($H56, Matrix!$H:$H, Matrix!AI:AI)</f>
        <v>Fair</v>
      </c>
      <c r="AJ56" s="20">
        <f>IF(AI56 = "Unknown", "", _xlfn.XLOOKUP(AI56, Weightings!$F$13:$F$17, Weightings!$G$13:$G$17))</f>
        <v>2</v>
      </c>
      <c r="AL56" s="20" t="str">
        <f>INDEX(Weightings!$F$13:$F$17, MATCH(AM56, Weightings!$G$13:$G$17, 1))</f>
        <v>Good</v>
      </c>
      <c r="AM56" s="20">
        <f t="shared" si="0"/>
        <v>3.4285714285714284</v>
      </c>
    </row>
    <row r="57" spans="6:39" ht="30" x14ac:dyDescent="0.2">
      <c r="F57" s="21" t="s">
        <v>134</v>
      </c>
      <c r="G57" s="21" t="s">
        <v>127</v>
      </c>
      <c r="H57" s="21" t="s">
        <v>226</v>
      </c>
      <c r="I57" s="19">
        <v>9.8994586233565357E-2</v>
      </c>
      <c r="K57" s="20" t="str">
        <f>_xlfn.XLOOKUP($H57, Matrix!$H:$H, Matrix!K:K)</f>
        <v>Excellent</v>
      </c>
      <c r="L57" s="20">
        <f>IF(K57 = "Unknown", "", _xlfn.XLOOKUP(K57, Weightings!$F$13:$F$17, Weightings!$G$13:$G$17))</f>
        <v>4</v>
      </c>
      <c r="N57" s="20" t="str">
        <f>_xlfn.XLOOKUP($H57, Matrix!$H:$H, Matrix!N:N)</f>
        <v>Excellent</v>
      </c>
      <c r="O57" s="20">
        <f>IF(N57 = "Unknown", "", _xlfn.XLOOKUP(N57, Weightings!$F$13:$F$17, Weightings!$G$13:$G$17))</f>
        <v>4</v>
      </c>
      <c r="Q57" s="20" t="str">
        <f>_xlfn.XLOOKUP($H57, Matrix!$H:$H, Matrix!Q:Q)</f>
        <v>Excellent</v>
      </c>
      <c r="R57" s="20">
        <f>IF(Q57 = "Unknown", "", _xlfn.XLOOKUP(Q57, Weightings!$F$13:$F$17, Weightings!$G$13:$G$17))</f>
        <v>4</v>
      </c>
      <c r="T57" s="20" t="str">
        <f>_xlfn.XLOOKUP($H57, Matrix!$H:$H, Matrix!T:T)</f>
        <v>Excellent</v>
      </c>
      <c r="U57" s="20">
        <f>IF(T57 = "Unknown", "", _xlfn.XLOOKUP(T57, Weightings!$F$13:$F$17, Weightings!$G$13:$G$17))</f>
        <v>4</v>
      </c>
      <c r="W57" s="20" t="str">
        <f>_xlfn.XLOOKUP($H57, Matrix!$H:$H, Matrix!W:W)</f>
        <v>Fair</v>
      </c>
      <c r="X57" s="20">
        <f>IF(W57 = "Unknown", "", _xlfn.XLOOKUP(W57, Weightings!$F$13:$F$17, Weightings!$G$13:$G$17))</f>
        <v>2</v>
      </c>
      <c r="Z57" s="20" t="str">
        <f>_xlfn.XLOOKUP($H57, Matrix!$H:$H, Matrix!Z:Z)</f>
        <v>Unknown</v>
      </c>
      <c r="AA57" s="20" t="str">
        <f>IF(Z57 = "Unknown", "", _xlfn.XLOOKUP(Z57, Weightings!$F$13:$F$17, Weightings!$G$13:$G$17))</f>
        <v/>
      </c>
      <c r="AC57" s="20" t="str">
        <f>_xlfn.XLOOKUP($H57, Matrix!$H:$H, Matrix!AC:AC)</f>
        <v>Excellent</v>
      </c>
      <c r="AD57" s="20">
        <f>IF(AC57 = "Unknown", "", _xlfn.XLOOKUP(AC57, Weightings!$F$13:$F$17, Weightings!$G$13:$G$17))</f>
        <v>4</v>
      </c>
      <c r="AF57" s="20" t="str">
        <f>_xlfn.XLOOKUP($H57, Matrix!$H:$H, Matrix!AF:AF)</f>
        <v>Excellent</v>
      </c>
      <c r="AG57" s="20">
        <f>IF(AF57 = "Unknown", "", _xlfn.XLOOKUP(AF57, Weightings!$F$13:$F$17, Weightings!$G$13:$G$17))</f>
        <v>4</v>
      </c>
      <c r="AI57" s="20" t="str">
        <f>_xlfn.XLOOKUP($H57, Matrix!$H:$H, Matrix!AI:AI)</f>
        <v>Poor</v>
      </c>
      <c r="AJ57" s="20">
        <f>IF(AI57 = "Unknown", "", _xlfn.XLOOKUP(AI57, Weightings!$F$13:$F$17, Weightings!$G$13:$G$17))</f>
        <v>1</v>
      </c>
      <c r="AL57" s="20" t="str">
        <f>INDEX(Weightings!$F$13:$F$17, MATCH(AM57, Weightings!$G$13:$G$17, 1))</f>
        <v>Good</v>
      </c>
      <c r="AM57" s="20">
        <f t="shared" si="0"/>
        <v>3.375</v>
      </c>
    </row>
    <row r="58" spans="6:39" ht="30" x14ac:dyDescent="0.2">
      <c r="F58" s="21" t="s">
        <v>134</v>
      </c>
      <c r="G58" s="21" t="s">
        <v>129</v>
      </c>
      <c r="H58" s="21" t="s">
        <v>231</v>
      </c>
      <c r="I58" s="19">
        <v>7.6566125290023199E-2</v>
      </c>
      <c r="K58" s="20" t="str">
        <f>_xlfn.XLOOKUP($H58, Matrix!$H:$H, Matrix!K:K)</f>
        <v>Excellent</v>
      </c>
      <c r="L58" s="20">
        <f>IF(K58 = "Unknown", "", _xlfn.XLOOKUP(K58, Weightings!$F$13:$F$17, Weightings!$G$13:$G$17))</f>
        <v>4</v>
      </c>
      <c r="N58" s="20" t="str">
        <f>_xlfn.XLOOKUP($H58, Matrix!$H:$H, Matrix!N:N)</f>
        <v>Unknown</v>
      </c>
      <c r="O58" s="20" t="str">
        <f>IF(N58 = "Unknown", "", _xlfn.XLOOKUP(N58, Weightings!$F$13:$F$17, Weightings!$G$13:$G$17))</f>
        <v/>
      </c>
      <c r="Q58" s="20" t="str">
        <f>_xlfn.XLOOKUP($H58, Matrix!$H:$H, Matrix!Q:Q)</f>
        <v>Unknown</v>
      </c>
      <c r="R58" s="20" t="str">
        <f>IF(Q58 = "Unknown", "", _xlfn.XLOOKUP(Q58, Weightings!$F$13:$F$17, Weightings!$G$13:$G$17))</f>
        <v/>
      </c>
      <c r="T58" s="20" t="str">
        <f>_xlfn.XLOOKUP($H58, Matrix!$H:$H, Matrix!T:T)</f>
        <v>Unknown</v>
      </c>
      <c r="U58" s="20" t="str">
        <f>IF(T58 = "Unknown", "", _xlfn.XLOOKUP(T58, Weightings!$F$13:$F$17, Weightings!$G$13:$G$17))</f>
        <v/>
      </c>
      <c r="W58" s="20" t="str">
        <f>_xlfn.XLOOKUP($H58, Matrix!$H:$H, Matrix!W:W)</f>
        <v>Unknown</v>
      </c>
      <c r="X58" s="20" t="str">
        <f>IF(W58 = "Unknown", "", _xlfn.XLOOKUP(W58, Weightings!$F$13:$F$17, Weightings!$G$13:$G$17))</f>
        <v/>
      </c>
      <c r="Z58" s="20" t="str">
        <f>_xlfn.XLOOKUP($H58, Matrix!$H:$H, Matrix!Z:Z)</f>
        <v>Unknown</v>
      </c>
      <c r="AA58" s="20" t="str">
        <f>IF(Z58 = "Unknown", "", _xlfn.XLOOKUP(Z58, Weightings!$F$13:$F$17, Weightings!$G$13:$G$17))</f>
        <v/>
      </c>
      <c r="AC58" s="20" t="str">
        <f>_xlfn.XLOOKUP($H58, Matrix!$H:$H, Matrix!AC:AC)</f>
        <v>Unknown</v>
      </c>
      <c r="AD58" s="20" t="str">
        <f>IF(AC58 = "Unknown", "", _xlfn.XLOOKUP(AC58, Weightings!$F$13:$F$17, Weightings!$G$13:$G$17))</f>
        <v/>
      </c>
      <c r="AF58" s="20" t="str">
        <f>_xlfn.XLOOKUP($H58, Matrix!$H:$H, Matrix!AF:AF)</f>
        <v>Unknown</v>
      </c>
      <c r="AG58" s="20" t="str">
        <f>IF(AF58 = "Unknown", "", _xlfn.XLOOKUP(AF58, Weightings!$F$13:$F$17, Weightings!$G$13:$G$17))</f>
        <v/>
      </c>
      <c r="AI58" s="20" t="str">
        <f>_xlfn.XLOOKUP($H58, Matrix!$H:$H, Matrix!AI:AI)</f>
        <v>Unknown</v>
      </c>
      <c r="AJ58" s="20" t="str">
        <f>IF(AI58 = "Unknown", "", _xlfn.XLOOKUP(AI58, Weightings!$F$13:$F$17, Weightings!$G$13:$G$17))</f>
        <v/>
      </c>
      <c r="AL58" s="20" t="str">
        <f>INDEX(Weightings!$F$13:$F$17, MATCH(AM58, Weightings!$G$13:$G$17, 1))</f>
        <v>Excellent</v>
      </c>
      <c r="AM58" s="20">
        <f t="shared" si="0"/>
        <v>4</v>
      </c>
    </row>
    <row r="59" spans="6:39" ht="30" x14ac:dyDescent="0.2">
      <c r="F59" s="41" t="s">
        <v>126</v>
      </c>
      <c r="G59" s="41" t="s">
        <v>129</v>
      </c>
      <c r="H59" s="41" t="s">
        <v>234</v>
      </c>
      <c r="I59" s="42">
        <v>6.3418406805877806E-2</v>
      </c>
      <c r="K59" s="43" t="str">
        <f>_xlfn.XLOOKUP($H59, Matrix!$H:$H, Matrix!K:K)</f>
        <v>Unknown</v>
      </c>
      <c r="L59" s="43" t="str">
        <f>IF(K59 = "Unknown", "", _xlfn.XLOOKUP(K59, Weightings!$F$13:$F$17, Weightings!$G$13:$G$17))</f>
        <v/>
      </c>
      <c r="N59" s="43" t="str">
        <f>_xlfn.XLOOKUP($H59, Matrix!$H:$H, Matrix!N:N)</f>
        <v>Unknown</v>
      </c>
      <c r="O59" s="43" t="str">
        <f>IF(N59 = "Unknown", "", _xlfn.XLOOKUP(N59, Weightings!$F$13:$F$17, Weightings!$G$13:$G$17))</f>
        <v/>
      </c>
      <c r="Q59" s="43" t="str">
        <f>_xlfn.XLOOKUP($H59, Matrix!$H:$H, Matrix!Q:Q)</f>
        <v>Unknown</v>
      </c>
      <c r="R59" s="43" t="str">
        <f>IF(Q59 = "Unknown", "", _xlfn.XLOOKUP(Q59, Weightings!$F$13:$F$17, Weightings!$G$13:$G$17))</f>
        <v/>
      </c>
      <c r="T59" s="43" t="str">
        <f>_xlfn.XLOOKUP($H59, Matrix!$H:$H, Matrix!T:T)</f>
        <v>Unknown</v>
      </c>
      <c r="U59" s="43" t="str">
        <f>IF(T59 = "Unknown", "", _xlfn.XLOOKUP(T59, Weightings!$F$13:$F$17, Weightings!$G$13:$G$17))</f>
        <v/>
      </c>
      <c r="W59" s="43" t="str">
        <f>_xlfn.XLOOKUP($H59, Matrix!$H:$H, Matrix!W:W)</f>
        <v>Unknown</v>
      </c>
      <c r="X59" s="43" t="str">
        <f>IF(W59 = "Unknown", "", _xlfn.XLOOKUP(W59, Weightings!$F$13:$F$17, Weightings!$G$13:$G$17))</f>
        <v/>
      </c>
      <c r="Z59" s="43" t="str">
        <f>_xlfn.XLOOKUP($H59, Matrix!$H:$H, Matrix!Z:Z)</f>
        <v>Unknown</v>
      </c>
      <c r="AA59" s="43" t="str">
        <f>IF(Z59 = "Unknown", "", _xlfn.XLOOKUP(Z59, Weightings!$F$13:$F$17, Weightings!$G$13:$G$17))</f>
        <v/>
      </c>
      <c r="AC59" s="43" t="str">
        <f>_xlfn.XLOOKUP($H59, Matrix!$H:$H, Matrix!AC:AC)</f>
        <v>Unknown</v>
      </c>
      <c r="AD59" s="43" t="str">
        <f>IF(AC59 = "Unknown", "", _xlfn.XLOOKUP(AC59, Weightings!$F$13:$F$17, Weightings!$G$13:$G$17))</f>
        <v/>
      </c>
      <c r="AF59" s="43" t="str">
        <f>_xlfn.XLOOKUP($H59, Matrix!$H:$H, Matrix!AF:AF)</f>
        <v>Unknown</v>
      </c>
      <c r="AG59" s="43" t="str">
        <f>IF(AF59 = "Unknown", "", _xlfn.XLOOKUP(AF59, Weightings!$F$13:$F$17, Weightings!$G$13:$G$17))</f>
        <v/>
      </c>
      <c r="AI59" s="43" t="str">
        <f>_xlfn.XLOOKUP($H59, Matrix!$H:$H, Matrix!AI:AI)</f>
        <v>Unknown</v>
      </c>
      <c r="AJ59" s="43" t="str">
        <f>IF(AI59 = "Unknown", "", _xlfn.XLOOKUP(AI59, Weightings!$F$13:$F$17, Weightings!$G$13:$G$17))</f>
        <v/>
      </c>
      <c r="AL59" s="43" t="str">
        <f>INDEX(Weightings!$F$13:$F$17, MATCH(AM59, Weightings!$G$13:$G$17, 1))</f>
        <v>Unknown</v>
      </c>
      <c r="AM59" s="43">
        <f t="shared" si="0"/>
        <v>0</v>
      </c>
    </row>
    <row r="60" spans="6:39" ht="30" x14ac:dyDescent="0.2">
      <c r="F60" s="21" t="s">
        <v>134</v>
      </c>
      <c r="G60" s="21" t="s">
        <v>129</v>
      </c>
      <c r="H60" s="21" t="s">
        <v>235</v>
      </c>
      <c r="I60" s="19">
        <v>5.2590873936581593E-2</v>
      </c>
      <c r="K60" s="20" t="str">
        <f>_xlfn.XLOOKUP($H60, Matrix!$H:$H, Matrix!K:K)</f>
        <v>Unknown</v>
      </c>
      <c r="L60" s="20" t="str">
        <f>IF(K60 = "Unknown", "", _xlfn.XLOOKUP(K60, Weightings!$F$13:$F$17, Weightings!$G$13:$G$17))</f>
        <v/>
      </c>
      <c r="N60" s="20" t="str">
        <f>_xlfn.XLOOKUP($H60, Matrix!$H:$H, Matrix!N:N)</f>
        <v>Unknown</v>
      </c>
      <c r="O60" s="20" t="str">
        <f>IF(N60 = "Unknown", "", _xlfn.XLOOKUP(N60, Weightings!$F$13:$F$17, Weightings!$G$13:$G$17))</f>
        <v/>
      </c>
      <c r="Q60" s="20" t="str">
        <f>_xlfn.XLOOKUP($H60, Matrix!$H:$H, Matrix!Q:Q)</f>
        <v>Unknown</v>
      </c>
      <c r="R60" s="20" t="str">
        <f>IF(Q60 = "Unknown", "", _xlfn.XLOOKUP(Q60, Weightings!$F$13:$F$17, Weightings!$G$13:$G$17))</f>
        <v/>
      </c>
      <c r="T60" s="20" t="str">
        <f>_xlfn.XLOOKUP($H60, Matrix!$H:$H, Matrix!T:T)</f>
        <v>Unknown</v>
      </c>
      <c r="U60" s="20" t="str">
        <f>IF(T60 = "Unknown", "", _xlfn.XLOOKUP(T60, Weightings!$F$13:$F$17, Weightings!$G$13:$G$17))</f>
        <v/>
      </c>
      <c r="W60" s="20" t="str">
        <f>_xlfn.XLOOKUP($H60, Matrix!$H:$H, Matrix!W:W)</f>
        <v>Unknown</v>
      </c>
      <c r="X60" s="20" t="str">
        <f>IF(W60 = "Unknown", "", _xlfn.XLOOKUP(W60, Weightings!$F$13:$F$17, Weightings!$G$13:$G$17))</f>
        <v/>
      </c>
      <c r="Z60" s="20" t="str">
        <f>_xlfn.XLOOKUP($H60, Matrix!$H:$H, Matrix!Z:Z)</f>
        <v>Unknown</v>
      </c>
      <c r="AA60" s="20" t="str">
        <f>IF(Z60 = "Unknown", "", _xlfn.XLOOKUP(Z60, Weightings!$F$13:$F$17, Weightings!$G$13:$G$17))</f>
        <v/>
      </c>
      <c r="AC60" s="20" t="str">
        <f>_xlfn.XLOOKUP($H60, Matrix!$H:$H, Matrix!AC:AC)</f>
        <v>Unknown</v>
      </c>
      <c r="AD60" s="20" t="str">
        <f>IF(AC60 = "Unknown", "", _xlfn.XLOOKUP(AC60, Weightings!$F$13:$F$17, Weightings!$G$13:$G$17))</f>
        <v/>
      </c>
      <c r="AF60" s="20" t="str">
        <f>_xlfn.XLOOKUP($H60, Matrix!$H:$H, Matrix!AF:AF)</f>
        <v>Unknown</v>
      </c>
      <c r="AG60" s="20" t="str">
        <f>IF(AF60 = "Unknown", "", _xlfn.XLOOKUP(AF60, Weightings!$F$13:$F$17, Weightings!$G$13:$G$17))</f>
        <v/>
      </c>
      <c r="AI60" s="20" t="str">
        <f>_xlfn.XLOOKUP($H60, Matrix!$H:$H, Matrix!AI:AI)</f>
        <v>Unknown</v>
      </c>
      <c r="AJ60" s="20" t="str">
        <f>IF(AI60 = "Unknown", "", _xlfn.XLOOKUP(AI60, Weightings!$F$13:$F$17, Weightings!$G$13:$G$17))</f>
        <v/>
      </c>
      <c r="AL60" s="20" t="str">
        <f>INDEX(Weightings!$F$13:$F$17, MATCH(AM60, Weightings!$G$13:$G$17, 1))</f>
        <v>Unknown</v>
      </c>
      <c r="AM60" s="20">
        <f t="shared" si="0"/>
        <v>0</v>
      </c>
    </row>
    <row r="61" spans="6:39" ht="30" x14ac:dyDescent="0.2">
      <c r="F61" s="21" t="s">
        <v>134</v>
      </c>
      <c r="G61" s="21" t="s">
        <v>129</v>
      </c>
      <c r="H61" s="21" t="s">
        <v>236</v>
      </c>
      <c r="I61" s="19">
        <v>4.1763341067285381E-2</v>
      </c>
      <c r="K61" s="20" t="str">
        <f>_xlfn.XLOOKUP($H61, Matrix!$H:$H, Matrix!K:K)</f>
        <v>Unknown</v>
      </c>
      <c r="L61" s="20" t="str">
        <f>IF(K61 = "Unknown", "", _xlfn.XLOOKUP(K61, Weightings!$F$13:$F$17, Weightings!$G$13:$G$17))</f>
        <v/>
      </c>
      <c r="N61" s="20" t="str">
        <f>_xlfn.XLOOKUP($H61, Matrix!$H:$H, Matrix!N:N)</f>
        <v>Unknown</v>
      </c>
      <c r="O61" s="20" t="str">
        <f>IF(N61 = "Unknown", "", _xlfn.XLOOKUP(N61, Weightings!$F$13:$F$17, Weightings!$G$13:$G$17))</f>
        <v/>
      </c>
      <c r="Q61" s="20" t="str">
        <f>_xlfn.XLOOKUP($H61, Matrix!$H:$H, Matrix!Q:Q)</f>
        <v>Unknown</v>
      </c>
      <c r="R61" s="20" t="str">
        <f>IF(Q61 = "Unknown", "", _xlfn.XLOOKUP(Q61, Weightings!$F$13:$F$17, Weightings!$G$13:$G$17))</f>
        <v/>
      </c>
      <c r="T61" s="20" t="str">
        <f>_xlfn.XLOOKUP($H61, Matrix!$H:$H, Matrix!T:T)</f>
        <v>Unknown</v>
      </c>
      <c r="U61" s="20" t="str">
        <f>IF(T61 = "Unknown", "", _xlfn.XLOOKUP(T61, Weightings!$F$13:$F$17, Weightings!$G$13:$G$17))</f>
        <v/>
      </c>
      <c r="W61" s="20" t="str">
        <f>_xlfn.XLOOKUP($H61, Matrix!$H:$H, Matrix!W:W)</f>
        <v>Unknown</v>
      </c>
      <c r="X61" s="20" t="str">
        <f>IF(W61 = "Unknown", "", _xlfn.XLOOKUP(W61, Weightings!$F$13:$F$17, Weightings!$G$13:$G$17))</f>
        <v/>
      </c>
      <c r="Z61" s="20" t="str">
        <f>_xlfn.XLOOKUP($H61, Matrix!$H:$H, Matrix!Z:Z)</f>
        <v>Unknown</v>
      </c>
      <c r="AA61" s="20" t="str">
        <f>IF(Z61 = "Unknown", "", _xlfn.XLOOKUP(Z61, Weightings!$F$13:$F$17, Weightings!$G$13:$G$17))</f>
        <v/>
      </c>
      <c r="AC61" s="20" t="str">
        <f>_xlfn.XLOOKUP($H61, Matrix!$H:$H, Matrix!AC:AC)</f>
        <v>Unknown</v>
      </c>
      <c r="AD61" s="20" t="str">
        <f>IF(AC61 = "Unknown", "", _xlfn.XLOOKUP(AC61, Weightings!$F$13:$F$17, Weightings!$G$13:$G$17))</f>
        <v/>
      </c>
      <c r="AF61" s="20" t="str">
        <f>_xlfn.XLOOKUP($H61, Matrix!$H:$H, Matrix!AF:AF)</f>
        <v>Unknown</v>
      </c>
      <c r="AG61" s="20" t="str">
        <f>IF(AF61 = "Unknown", "", _xlfn.XLOOKUP(AF61, Weightings!$F$13:$F$17, Weightings!$G$13:$G$17))</f>
        <v/>
      </c>
      <c r="AI61" s="20" t="str">
        <f>_xlfn.XLOOKUP($H61, Matrix!$H:$H, Matrix!AI:AI)</f>
        <v>Unknown</v>
      </c>
      <c r="AJ61" s="20" t="str">
        <f>IF(AI61 = "Unknown", "", _xlfn.XLOOKUP(AI61, Weightings!$F$13:$F$17, Weightings!$G$13:$G$17))</f>
        <v/>
      </c>
      <c r="AL61" s="20" t="str">
        <f>INDEX(Weightings!$F$13:$F$17, MATCH(AM61, Weightings!$G$13:$G$17, 1))</f>
        <v>Unknown</v>
      </c>
      <c r="AM61" s="20">
        <f t="shared" si="0"/>
        <v>0</v>
      </c>
    </row>
    <row r="63" spans="6:39" ht="15" x14ac:dyDescent="0.2">
      <c r="G63" s="11" t="s">
        <v>95</v>
      </c>
      <c r="H63" s="11" t="s">
        <v>122</v>
      </c>
      <c r="K63" s="13" t="s">
        <v>53</v>
      </c>
      <c r="L63" s="13" t="s">
        <v>238</v>
      </c>
      <c r="N63" s="13" t="s">
        <v>53</v>
      </c>
      <c r="O63" s="13" t="s">
        <v>238</v>
      </c>
      <c r="Q63" s="13" t="s">
        <v>53</v>
      </c>
      <c r="R63" s="13" t="s">
        <v>238</v>
      </c>
      <c r="T63" s="13" t="s">
        <v>53</v>
      </c>
      <c r="U63" s="13" t="s">
        <v>238</v>
      </c>
      <c r="W63" s="13" t="s">
        <v>53</v>
      </c>
      <c r="X63" s="13" t="s">
        <v>238</v>
      </c>
      <c r="Z63" s="13" t="s">
        <v>53</v>
      </c>
      <c r="AA63" s="13" t="s">
        <v>238</v>
      </c>
      <c r="AC63" s="13" t="s">
        <v>53</v>
      </c>
      <c r="AD63" s="13" t="s">
        <v>238</v>
      </c>
      <c r="AF63" s="13" t="s">
        <v>53</v>
      </c>
      <c r="AG63" s="13" t="s">
        <v>238</v>
      </c>
      <c r="AI63" s="13" t="s">
        <v>53</v>
      </c>
      <c r="AJ63" s="13" t="s">
        <v>238</v>
      </c>
      <c r="AL63" s="13" t="s">
        <v>53</v>
      </c>
      <c r="AM63" s="13" t="s">
        <v>238</v>
      </c>
    </row>
    <row r="64" spans="6:39" ht="30" x14ac:dyDescent="0.2">
      <c r="G64" s="21" t="s">
        <v>134</v>
      </c>
      <c r="H64" s="21" t="s">
        <v>135</v>
      </c>
      <c r="K64" s="26" t="str">
        <f>IF(L64 = "", "Unknown", INDEX(Weightings!$F$13:$F$17, MATCH(L64, Weightings!$G$13:$G$17, 1)))</f>
        <v>Good</v>
      </c>
      <c r="L64" s="30">
        <f>IF(SUMIFS(L$27:L$61, $F$27:$F$61, $G64, $G$27:$G$61, $H64) = 0, "", AVERAGEIFS(L$27:L$61, $F$27:$F$61, $G64, $G$27:$G$61, $H64))</f>
        <v>3</v>
      </c>
      <c r="N64" s="26" t="str">
        <f>IF(O64 = "", "Unknown", INDEX(Weightings!$F$13:$F$17, MATCH(O64, Weightings!$G$13:$G$17, 1)))</f>
        <v>Good</v>
      </c>
      <c r="O64" s="30">
        <f>IF(SUMIFS(O$27:O$61, $F$27:$F$61, $G64, $G$27:$G$61, $H64) = 0, "", AVERAGEIFS(O$27:O$61, $F$27:$F$61, $G64, $G$27:$G$61, $H64))</f>
        <v>3</v>
      </c>
      <c r="Q64" s="26" t="str">
        <f>IF(R64 = "", "Unknown", INDEX(Weightings!$F$13:$F$17, MATCH(R64, Weightings!$G$13:$G$17, 1)))</f>
        <v>Good</v>
      </c>
      <c r="R64" s="30">
        <f>IF(SUMIFS(R$27:R$61, $F$27:$F$61, $G64, $G$27:$G$61, $H64) = 0, "", AVERAGEIFS(R$27:R$61, $F$27:$F$61, $G64, $G$27:$G$61, $H64))</f>
        <v>3.6666666666666665</v>
      </c>
      <c r="T64" s="26" t="str">
        <f>IF(U64 = "", "Unknown", INDEX(Weightings!$F$13:$F$17, MATCH(U64, Weightings!$G$13:$G$17, 1)))</f>
        <v>Good</v>
      </c>
      <c r="U64" s="30">
        <f>IF(SUMIFS(U$27:U$61, $F$27:$F$61, $G64, $G$27:$G$61, $H64) = 0, "", AVERAGEIFS(U$27:U$61, $F$27:$F$61, $G64, $G$27:$G$61, $H64))</f>
        <v>3.3333333333333335</v>
      </c>
      <c r="W64" s="26" t="str">
        <f>IF(X64 = "", "Unknown", INDEX(Weightings!$F$13:$F$17, MATCH(X64, Weightings!$G$13:$G$17, 1)))</f>
        <v>Unknown</v>
      </c>
      <c r="X64" s="30" t="str">
        <f>IF(SUMIFS(X$27:X$61, $F$27:$F$61, $G64, $G$27:$G$61, $H64) = 0, "", AVERAGEIFS(X$27:X$61, $F$27:$F$61, $G64, $G$27:$G$61, $H64))</f>
        <v/>
      </c>
      <c r="Z64" s="26" t="str">
        <f>IF(AA64 = "", "Unknown", INDEX(Weightings!$F$13:$F$17, MATCH(AA64, Weightings!$G$13:$G$17, 1)))</f>
        <v>Excellent</v>
      </c>
      <c r="AA64" s="30">
        <f>IF(SUMIFS(AA$27:AA$61, $F$27:$F$61, $G64, $G$27:$G$61, $H64) = 0, "", AVERAGEIFS(AA$27:AA$61, $F$27:$F$61, $G64, $G$27:$G$61, $H64))</f>
        <v>4</v>
      </c>
      <c r="AC64" s="26" t="str">
        <f>IF(AD64 = "", "Unknown", INDEX(Weightings!$F$13:$F$17, MATCH(AD64, Weightings!$G$13:$G$17, 1)))</f>
        <v>Fair</v>
      </c>
      <c r="AD64" s="30">
        <f>IF(SUMIFS(AD$27:AD$61, $F$27:$F$61, $G64, $G$27:$G$61, $H64) = 0, "", AVERAGEIFS(AD$27:AD$61, $F$27:$F$61, $G64, $G$27:$G$61, $H64))</f>
        <v>2.5</v>
      </c>
      <c r="AF64" s="26" t="str">
        <f>IF(AG64 = "", "Unknown", INDEX(Weightings!$F$13:$F$17, MATCH(AG64, Weightings!$G$13:$G$17, 1)))</f>
        <v>Excellent</v>
      </c>
      <c r="AG64" s="30">
        <f>IF(SUMIFS(AG$27:AG$61, $F$27:$F$61, $G64, $G$27:$G$61, $H64) = 0, "", AVERAGEIFS(AG$27:AG$61, $F$27:$F$61, $G64, $G$27:$G$61, $H64))</f>
        <v>4</v>
      </c>
      <c r="AI64" s="26" t="str">
        <f>IF(AJ64 = "", "Unknown", INDEX(Weightings!$F$13:$F$17, MATCH(AJ64, Weightings!$G$13:$G$17, 1)))</f>
        <v>Good</v>
      </c>
      <c r="AJ64" s="30">
        <f>IF(SUMIFS(AJ$27:AJ$61, $F$27:$F$61, $G64, $G$27:$G$61, $H64) = 0, "", AVERAGEIFS(AJ$27:AJ$61, $F$27:$F$61, $G64, $G$27:$G$61, $H64))</f>
        <v>3</v>
      </c>
      <c r="AL64" s="28" t="str">
        <f>INDEX(Weightings!$F$13:$F$17, MATCH(AM64, Weightings!$G$13:$G$17, 1))</f>
        <v>Good</v>
      </c>
      <c r="AM64" s="29">
        <f t="shared" ref="AM64:AM67" si="1">IF(SUM(L64:AJ64) = 0, 0, AVERAGE(L64:AJ64))</f>
        <v>3.3125</v>
      </c>
    </row>
    <row r="65" spans="7:39" ht="30" x14ac:dyDescent="0.2">
      <c r="G65" s="21" t="s">
        <v>134</v>
      </c>
      <c r="H65" s="21" t="s">
        <v>129</v>
      </c>
      <c r="K65" s="26" t="str">
        <f>IF(L65 = "", "Unknown", INDEX(Weightings!$F$13:$F$17, MATCH(L65, Weightings!$G$13:$G$17, 1)))</f>
        <v>Excellent</v>
      </c>
      <c r="L65" s="30">
        <f t="shared" ref="L65:L69" si="2">IF(SUMIFS(L$27:L$61, $F$27:$F$61, $G65, $G$27:$G$61, $H65) = 0, "", AVERAGEIFS(L$27:L$61, $F$27:$F$61, $G65, $G$27:$G$61, $H65))</f>
        <v>4</v>
      </c>
      <c r="N65" s="26" t="str">
        <f>IF(O65 = "", "Unknown", INDEX(Weightings!$F$13:$F$17, MATCH(O65, Weightings!$G$13:$G$17, 1)))</f>
        <v>Unknown</v>
      </c>
      <c r="O65" s="30" t="str">
        <f t="shared" ref="O65:O69" si="3">IF(SUMIFS(O$27:O$61, $F$27:$F$61, $G65, $G$27:$G$61, $H65) = 0, "", AVERAGEIFS(O$27:O$61, $F$27:$F$61, $G65, $G$27:$G$61, $H65))</f>
        <v/>
      </c>
      <c r="Q65" s="26" t="str">
        <f>IF(R65 = "", "Unknown", INDEX(Weightings!$F$13:$F$17, MATCH(R65, Weightings!$G$13:$G$17, 1)))</f>
        <v>Unknown</v>
      </c>
      <c r="R65" s="30" t="str">
        <f t="shared" ref="R65:R69" si="4">IF(SUMIFS(R$27:R$61, $F$27:$F$61, $G65, $G$27:$G$61, $H65) = 0, "", AVERAGEIFS(R$27:R$61, $F$27:$F$61, $G65, $G$27:$G$61, $H65))</f>
        <v/>
      </c>
      <c r="T65" s="26" t="str">
        <f>IF(U65 = "", "Unknown", INDEX(Weightings!$F$13:$F$17, MATCH(U65, Weightings!$G$13:$G$17, 1)))</f>
        <v>Unknown</v>
      </c>
      <c r="U65" s="30" t="str">
        <f t="shared" ref="U65:U69" si="5">IF(SUMIFS(U$27:U$61, $F$27:$F$61, $G65, $G$27:$G$61, $H65) = 0, "", AVERAGEIFS(U$27:U$61, $F$27:$F$61, $G65, $G$27:$G$61, $H65))</f>
        <v/>
      </c>
      <c r="W65" s="26" t="str">
        <f>IF(X65 = "", "Unknown", INDEX(Weightings!$F$13:$F$17, MATCH(X65, Weightings!$G$13:$G$17, 1)))</f>
        <v>Unknown</v>
      </c>
      <c r="X65" s="30" t="str">
        <f t="shared" ref="X65:X69" si="6">IF(SUMIFS(X$27:X$61, $F$27:$F$61, $G65, $G$27:$G$61, $H65) = 0, "", AVERAGEIFS(X$27:X$61, $F$27:$F$61, $G65, $G$27:$G$61, $H65))</f>
        <v/>
      </c>
      <c r="Z65" s="26" t="str">
        <f>IF(AA65 = "", "Unknown", INDEX(Weightings!$F$13:$F$17, MATCH(AA65, Weightings!$G$13:$G$17, 1)))</f>
        <v>Excellent</v>
      </c>
      <c r="AA65" s="30">
        <f t="shared" ref="AA65:AA69" si="7">IF(SUMIFS(AA$27:AA$61, $F$27:$F$61, $G65, $G$27:$G$61, $H65) = 0, "", AVERAGEIFS(AA$27:AA$61, $F$27:$F$61, $G65, $G$27:$G$61, $H65))</f>
        <v>4</v>
      </c>
      <c r="AC65" s="26" t="str">
        <f>IF(AD65 = "", "Unknown", INDEX(Weightings!$F$13:$F$17, MATCH(AD65, Weightings!$G$13:$G$17, 1)))</f>
        <v>Unknown</v>
      </c>
      <c r="AD65" s="30" t="str">
        <f t="shared" ref="AD65:AD69" si="8">IF(SUMIFS(AD$27:AD$61, $F$27:$F$61, $G65, $G$27:$G$61, $H65) = 0, "", AVERAGEIFS(AD$27:AD$61, $F$27:$F$61, $G65, $G$27:$G$61, $H65))</f>
        <v/>
      </c>
      <c r="AF65" s="26" t="str">
        <f>IF(AG65 = "", "Unknown", INDEX(Weightings!$F$13:$F$17, MATCH(AG65, Weightings!$G$13:$G$17, 1)))</f>
        <v>Fair</v>
      </c>
      <c r="AG65" s="30">
        <f t="shared" ref="AG65:AG69" si="9">IF(SUMIFS(AG$27:AG$61, $F$27:$F$61, $G65, $G$27:$G$61, $H65) = 0, "", AVERAGEIFS(AG$27:AG$61, $F$27:$F$61, $G65, $G$27:$G$61, $H65))</f>
        <v>2</v>
      </c>
      <c r="AI65" s="26" t="str">
        <f>IF(AJ65 = "", "Unknown", INDEX(Weightings!$F$13:$F$17, MATCH(AJ65, Weightings!$G$13:$G$17, 1)))</f>
        <v>Unknown</v>
      </c>
      <c r="AJ65" s="30" t="str">
        <f t="shared" ref="AJ65:AJ69" si="10">IF(SUMIFS(AJ$27:AJ$61, $F$27:$F$61, $G65, $G$27:$G$61, $H65) = 0, "", AVERAGEIFS(AJ$27:AJ$61, $F$27:$F$61, $G65, $G$27:$G$61, $H65))</f>
        <v/>
      </c>
      <c r="AL65" s="28" t="str">
        <f>INDEX(Weightings!$F$13:$F$17, MATCH(AM65, Weightings!$G$13:$G$17, 1))</f>
        <v>Good</v>
      </c>
      <c r="AM65" s="29">
        <f t="shared" si="1"/>
        <v>3.3333333333333335</v>
      </c>
    </row>
    <row r="66" spans="7:39" ht="30" x14ac:dyDescent="0.2">
      <c r="G66" s="21" t="s">
        <v>134</v>
      </c>
      <c r="H66" s="21" t="s">
        <v>150</v>
      </c>
      <c r="K66" s="26" t="str">
        <f>IF(L66 = "", "Unknown", INDEX(Weightings!$F$13:$F$17, MATCH(L66, Weightings!$G$13:$G$17, 1)))</f>
        <v>Good</v>
      </c>
      <c r="L66" s="30">
        <f t="shared" si="2"/>
        <v>3</v>
      </c>
      <c r="N66" s="26" t="str">
        <f>IF(O66 = "", "Unknown", INDEX(Weightings!$F$13:$F$17, MATCH(O66, Weightings!$G$13:$G$17, 1)))</f>
        <v>Good</v>
      </c>
      <c r="O66" s="30">
        <f t="shared" si="3"/>
        <v>3</v>
      </c>
      <c r="Q66" s="26" t="str">
        <f>IF(R66 = "", "Unknown", INDEX(Weightings!$F$13:$F$17, MATCH(R66, Weightings!$G$13:$G$17, 1)))</f>
        <v>Fair</v>
      </c>
      <c r="R66" s="30">
        <f t="shared" si="4"/>
        <v>2.6666666666666665</v>
      </c>
      <c r="T66" s="26" t="str">
        <f>IF(U66 = "", "Unknown", INDEX(Weightings!$F$13:$F$17, MATCH(U66, Weightings!$G$13:$G$17, 1)))</f>
        <v>Unknown</v>
      </c>
      <c r="U66" s="30" t="str">
        <f t="shared" si="5"/>
        <v/>
      </c>
      <c r="W66" s="26" t="str">
        <f>IF(X66 = "", "Unknown", INDEX(Weightings!$F$13:$F$17, MATCH(X66, Weightings!$G$13:$G$17, 1)))</f>
        <v>Fair</v>
      </c>
      <c r="X66" s="30">
        <f t="shared" si="6"/>
        <v>2</v>
      </c>
      <c r="Z66" s="26" t="str">
        <f>IF(AA66 = "", "Unknown", INDEX(Weightings!$F$13:$F$17, MATCH(AA66, Weightings!$G$13:$G$17, 1)))</f>
        <v>Unknown</v>
      </c>
      <c r="AA66" s="30" t="str">
        <f t="shared" si="7"/>
        <v/>
      </c>
      <c r="AC66" s="26" t="str">
        <f>IF(AD66 = "", "Unknown", INDEX(Weightings!$F$13:$F$17, MATCH(AD66, Weightings!$G$13:$G$17, 1)))</f>
        <v>Unknown</v>
      </c>
      <c r="AD66" s="30" t="str">
        <f t="shared" si="8"/>
        <v/>
      </c>
      <c r="AF66" s="26" t="str">
        <f>IF(AG66 = "", "Unknown", INDEX(Weightings!$F$13:$F$17, MATCH(AG66, Weightings!$G$13:$G$17, 1)))</f>
        <v>Unknown</v>
      </c>
      <c r="AG66" s="30" t="str">
        <f t="shared" si="9"/>
        <v/>
      </c>
      <c r="AI66" s="26" t="str">
        <f>IF(AJ66 = "", "Unknown", INDEX(Weightings!$F$13:$F$17, MATCH(AJ66, Weightings!$G$13:$G$17, 1)))</f>
        <v>Unknown</v>
      </c>
      <c r="AJ66" s="30" t="str">
        <f t="shared" si="10"/>
        <v/>
      </c>
      <c r="AL66" s="28" t="str">
        <f>INDEX(Weightings!$F$13:$F$17, MATCH(AM66, Weightings!$G$13:$G$17, 1))</f>
        <v>Fair</v>
      </c>
      <c r="AM66" s="29">
        <f t="shared" si="1"/>
        <v>2.6666666666666665</v>
      </c>
    </row>
    <row r="67" spans="7:39" ht="30" x14ac:dyDescent="0.2">
      <c r="G67" s="21" t="s">
        <v>134</v>
      </c>
      <c r="H67" s="21" t="s">
        <v>127</v>
      </c>
      <c r="K67" s="26" t="str">
        <f>IF(L67 = "", "Unknown", INDEX(Weightings!$F$13:$F$17, MATCH(L67, Weightings!$G$13:$G$17, 1)))</f>
        <v>Good</v>
      </c>
      <c r="L67" s="30">
        <f t="shared" si="2"/>
        <v>3.75</v>
      </c>
      <c r="N67" s="26" t="str">
        <f>IF(O67 = "", "Unknown", INDEX(Weightings!$F$13:$F$17, MATCH(O67, Weightings!$G$13:$G$17, 1)))</f>
        <v>Good</v>
      </c>
      <c r="O67" s="30">
        <f t="shared" si="3"/>
        <v>3</v>
      </c>
      <c r="Q67" s="26" t="str">
        <f>IF(R67 = "", "Unknown", INDEX(Weightings!$F$13:$F$17, MATCH(R67, Weightings!$G$13:$G$17, 1)))</f>
        <v>Excellent</v>
      </c>
      <c r="R67" s="30">
        <f t="shared" si="4"/>
        <v>4</v>
      </c>
      <c r="T67" s="26" t="str">
        <f>IF(U67 = "", "Unknown", INDEX(Weightings!$F$13:$F$17, MATCH(U67, Weightings!$G$13:$G$17, 1)))</f>
        <v>Excellent</v>
      </c>
      <c r="U67" s="30">
        <f t="shared" si="5"/>
        <v>4</v>
      </c>
      <c r="W67" s="26" t="str">
        <f>IF(X67 = "", "Unknown", INDEX(Weightings!$F$13:$F$17, MATCH(X67, Weightings!$G$13:$G$17, 1)))</f>
        <v>Fair</v>
      </c>
      <c r="X67" s="30">
        <f t="shared" si="6"/>
        <v>2</v>
      </c>
      <c r="Z67" s="26" t="str">
        <f>IF(AA67 = "", "Unknown", INDEX(Weightings!$F$13:$F$17, MATCH(AA67, Weightings!$G$13:$G$17, 1)))</f>
        <v>Unknown</v>
      </c>
      <c r="AA67" s="30" t="str">
        <f t="shared" si="7"/>
        <v/>
      </c>
      <c r="AC67" s="26" t="str">
        <f>IF(AD67 = "", "Unknown", INDEX(Weightings!$F$13:$F$17, MATCH(AD67, Weightings!$G$13:$G$17, 1)))</f>
        <v>Excellent</v>
      </c>
      <c r="AD67" s="30">
        <f t="shared" si="8"/>
        <v>4</v>
      </c>
      <c r="AF67" s="26" t="str">
        <f>IF(AG67 = "", "Unknown", INDEX(Weightings!$F$13:$F$17, MATCH(AG67, Weightings!$G$13:$G$17, 1)))</f>
        <v>Excellent</v>
      </c>
      <c r="AG67" s="30">
        <f t="shared" si="9"/>
        <v>4</v>
      </c>
      <c r="AI67" s="26" t="str">
        <f>IF(AJ67 = "", "Unknown", INDEX(Weightings!$F$13:$F$17, MATCH(AJ67, Weightings!$G$13:$G$17, 1)))</f>
        <v>Poor</v>
      </c>
      <c r="AJ67" s="30">
        <f t="shared" si="10"/>
        <v>1.5</v>
      </c>
      <c r="AL67" s="28" t="str">
        <f>INDEX(Weightings!$F$13:$F$17, MATCH(AM67, Weightings!$G$13:$G$17, 1))</f>
        <v>Good</v>
      </c>
      <c r="AM67" s="29">
        <f t="shared" si="1"/>
        <v>3.28125</v>
      </c>
    </row>
    <row r="68" spans="7:39" ht="15" x14ac:dyDescent="0.2">
      <c r="G68" s="51" t="s">
        <v>126</v>
      </c>
      <c r="H68" s="51" t="s">
        <v>127</v>
      </c>
      <c r="K68" s="26" t="str">
        <f>IF(L68 = "", "Unknown", INDEX(Weightings!$F$13:$F$17, MATCH(L68, Weightings!$G$13:$G$17, 1)))</f>
        <v>Fair</v>
      </c>
      <c r="L68" s="52">
        <f t="shared" si="2"/>
        <v>2</v>
      </c>
      <c r="N68" s="26" t="str">
        <f>IF(O68 = "", "Unknown", INDEX(Weightings!$F$13:$F$17, MATCH(O68, Weightings!$G$13:$G$17, 1)))</f>
        <v>Unknown</v>
      </c>
      <c r="O68" s="52" t="str">
        <f t="shared" si="3"/>
        <v/>
      </c>
      <c r="Q68" s="26" t="str">
        <f>IF(R68 = "", "Unknown", INDEX(Weightings!$F$13:$F$17, MATCH(R68, Weightings!$G$13:$G$17, 1)))</f>
        <v>Excellent</v>
      </c>
      <c r="R68" s="52">
        <f t="shared" si="4"/>
        <v>4</v>
      </c>
      <c r="T68" s="26" t="str">
        <f>IF(U68 = "", "Unknown", INDEX(Weightings!$F$13:$F$17, MATCH(U68, Weightings!$G$13:$G$17, 1)))</f>
        <v>Unknown</v>
      </c>
      <c r="U68" s="52" t="str">
        <f t="shared" si="5"/>
        <v/>
      </c>
      <c r="W68" s="26" t="str">
        <f>IF(X68 = "", "Unknown", INDEX(Weightings!$F$13:$F$17, MATCH(X68, Weightings!$G$13:$G$17, 1)))</f>
        <v>Unknown</v>
      </c>
      <c r="X68" s="52" t="str">
        <f t="shared" si="6"/>
        <v/>
      </c>
      <c r="Z68" s="26" t="str">
        <f>IF(AA68 = "", "Unknown", INDEX(Weightings!$F$13:$F$17, MATCH(AA68, Weightings!$G$13:$G$17, 1)))</f>
        <v>Unknown</v>
      </c>
      <c r="AA68" s="52" t="str">
        <f t="shared" si="7"/>
        <v/>
      </c>
      <c r="AC68" s="26" t="str">
        <f>IF(AD68 = "", "Unknown", INDEX(Weightings!$F$13:$F$17, MATCH(AD68, Weightings!$G$13:$G$17, 1)))</f>
        <v>Unknown</v>
      </c>
      <c r="AD68" s="52" t="str">
        <f t="shared" si="8"/>
        <v/>
      </c>
      <c r="AF68" s="26" t="str">
        <f>IF(AG68 = "", "Unknown", INDEX(Weightings!$F$13:$F$17, MATCH(AG68, Weightings!$G$13:$G$17, 1)))</f>
        <v>Unknown</v>
      </c>
      <c r="AG68" s="52" t="str">
        <f t="shared" si="9"/>
        <v/>
      </c>
      <c r="AI68" s="26" t="str">
        <f>IF(AJ68 = "", "Unknown", INDEX(Weightings!$F$13:$F$17, MATCH(AJ68, Weightings!$G$13:$G$17, 1)))</f>
        <v>Unknown</v>
      </c>
      <c r="AJ68" s="52" t="str">
        <f t="shared" si="10"/>
        <v/>
      </c>
      <c r="AL68" s="26" t="str">
        <f>IF(AM68 = "", "Unknown", INDEX(Weightings!$F$13:$F$17, MATCH(AM68, Weightings!$G$13:$G$17, 1)))</f>
        <v>Poor</v>
      </c>
      <c r="AM68" s="52">
        <f t="shared" ref="AM68:AM69" si="11">IF(SUMIFS(AM$27:AM$61, $F$27:$F$61, $G68, $G$27:$G$61, $H68) = 0, "", AVERAGEIFS(AM$27:AM$61, $F$27:$F$61, $G68, $G$27:$G$61, $H68))</f>
        <v>1.7142857142857142</v>
      </c>
    </row>
    <row r="69" spans="7:39" ht="15" x14ac:dyDescent="0.2">
      <c r="G69" s="51" t="s">
        <v>126</v>
      </c>
      <c r="H69" s="51" t="s">
        <v>129</v>
      </c>
      <c r="K69" s="26" t="str">
        <f>IF(L69 = "", "Unknown", INDEX(Weightings!$F$13:$F$17, MATCH(L69, Weightings!$G$13:$G$17, 1)))</f>
        <v>Fair</v>
      </c>
      <c r="L69" s="52">
        <f t="shared" si="2"/>
        <v>2</v>
      </c>
      <c r="N69" s="26" t="str">
        <f>IF(O69 = "", "Unknown", INDEX(Weightings!$F$13:$F$17, MATCH(O69, Weightings!$G$13:$G$17, 1)))</f>
        <v>Unknown</v>
      </c>
      <c r="O69" s="52" t="str">
        <f t="shared" si="3"/>
        <v/>
      </c>
      <c r="Q69" s="26" t="str">
        <f>IF(R69 = "", "Unknown", INDEX(Weightings!$F$13:$F$17, MATCH(R69, Weightings!$G$13:$G$17, 1)))</f>
        <v>Unknown</v>
      </c>
      <c r="R69" s="52" t="str">
        <f t="shared" si="4"/>
        <v/>
      </c>
      <c r="T69" s="26" t="str">
        <f>IF(U69 = "", "Unknown", INDEX(Weightings!$F$13:$F$17, MATCH(U69, Weightings!$G$13:$G$17, 1)))</f>
        <v>Excellent</v>
      </c>
      <c r="U69" s="52">
        <f t="shared" si="5"/>
        <v>4</v>
      </c>
      <c r="W69" s="26" t="str">
        <f>IF(X69 = "", "Unknown", INDEX(Weightings!$F$13:$F$17, MATCH(X69, Weightings!$G$13:$G$17, 1)))</f>
        <v>Unknown</v>
      </c>
      <c r="X69" s="52" t="str">
        <f t="shared" si="6"/>
        <v/>
      </c>
      <c r="Z69" s="26" t="str">
        <f>IF(AA69 = "", "Unknown", INDEX(Weightings!$F$13:$F$17, MATCH(AA69, Weightings!$G$13:$G$17, 1)))</f>
        <v>Excellent</v>
      </c>
      <c r="AA69" s="52">
        <f t="shared" si="7"/>
        <v>4</v>
      </c>
      <c r="AC69" s="26" t="str">
        <f>IF(AD69 = "", "Unknown", INDEX(Weightings!$F$13:$F$17, MATCH(AD69, Weightings!$G$13:$G$17, 1)))</f>
        <v>Unknown</v>
      </c>
      <c r="AD69" s="52" t="str">
        <f t="shared" si="8"/>
        <v/>
      </c>
      <c r="AF69" s="26" t="str">
        <f>IF(AG69 = "", "Unknown", INDEX(Weightings!$F$13:$F$17, MATCH(AG69, Weightings!$G$13:$G$17, 1)))</f>
        <v>Unknown</v>
      </c>
      <c r="AG69" s="52" t="str">
        <f t="shared" si="9"/>
        <v/>
      </c>
      <c r="AI69" s="26" t="str">
        <f>IF(AJ69 = "", "Unknown", INDEX(Weightings!$F$13:$F$17, MATCH(AJ69, Weightings!$G$13:$G$17, 1)))</f>
        <v>Unknown</v>
      </c>
      <c r="AJ69" s="52" t="str">
        <f t="shared" si="10"/>
        <v/>
      </c>
      <c r="AL69" s="26" t="str">
        <f>IF(AM69 = "", "Unknown", INDEX(Weightings!$F$13:$F$17, MATCH(AM69, Weightings!$G$13:$G$17, 1)))</f>
        <v>Poor</v>
      </c>
      <c r="AM69" s="52">
        <f t="shared" si="11"/>
        <v>1.2</v>
      </c>
    </row>
  </sheetData>
  <conditionalFormatting sqref="A5">
    <cfRule type="cellIs" dxfId="463" priority="2" operator="equal">
      <formula>0</formula>
    </cfRule>
    <cfRule type="expression" dxfId="462" priority="1" stopIfTrue="1">
      <formula>COUNT($B:$B)=0</formula>
    </cfRule>
  </conditionalFormatting>
  <conditionalFormatting sqref="A2:D2">
    <cfRule type="expression" dxfId="461" priority="139">
      <formula>ISERROR(A2)</formula>
    </cfRule>
  </conditionalFormatting>
  <conditionalFormatting sqref="A1:E1">
    <cfRule type="expression" dxfId="460" priority="138">
      <formula>ISERROR(A1)</formula>
    </cfRule>
  </conditionalFormatting>
  <conditionalFormatting sqref="F24:I61">
    <cfRule type="cellIs" dxfId="459" priority="252" operator="equal">
      <formula>"Fair"</formula>
    </cfRule>
    <cfRule type="cellIs" dxfId="458" priority="250" operator="equal">
      <formula>"Poor"</formula>
    </cfRule>
    <cfRule type="cellIs" dxfId="457" priority="251" operator="equal">
      <formula>"Unknown"</formula>
    </cfRule>
    <cfRule type="cellIs" dxfId="456" priority="254" operator="equal">
      <formula>"Excellent"</formula>
    </cfRule>
    <cfRule type="cellIs" dxfId="455" priority="253" operator="equal">
      <formula>"Good"</formula>
    </cfRule>
  </conditionalFormatting>
  <conditionalFormatting sqref="F23:L23">
    <cfRule type="cellIs" dxfId="454" priority="766" operator="equal">
      <formula>"Excellent"</formula>
    </cfRule>
    <cfRule type="cellIs" dxfId="453" priority="765" operator="equal">
      <formula>"Good"</formula>
    </cfRule>
    <cfRule type="cellIs" dxfId="452" priority="764" operator="equal">
      <formula>"Fair"</formula>
    </cfRule>
    <cfRule type="cellIs" dxfId="451" priority="763" operator="equal">
      <formula>"Unknown"</formula>
    </cfRule>
    <cfRule type="cellIs" dxfId="450" priority="762" operator="equal">
      <formula>"Poor"</formula>
    </cfRule>
  </conditionalFormatting>
  <conditionalFormatting sqref="G11">
    <cfRule type="cellIs" dxfId="449" priority="93" operator="equal">
      <formula>"Poor"</formula>
    </cfRule>
    <cfRule type="cellIs" dxfId="448" priority="97" operator="equal">
      <formula>"Excellent"</formula>
    </cfRule>
    <cfRule type="cellIs" dxfId="447" priority="96" operator="equal">
      <formula>"Good"</formula>
    </cfRule>
    <cfRule type="cellIs" dxfId="446" priority="95" operator="equal">
      <formula>"Fair"</formula>
    </cfRule>
    <cfRule type="cellIs" dxfId="445" priority="94" operator="equal">
      <formula>"Unknown"</formula>
    </cfRule>
  </conditionalFormatting>
  <conditionalFormatting sqref="G17:G22">
    <cfRule type="cellIs" dxfId="444" priority="777" operator="equal">
      <formula>"Unknown"</formula>
    </cfRule>
    <cfRule type="cellIs" dxfId="443" priority="778" operator="equal">
      <formula>"Poor"</formula>
    </cfRule>
    <cfRule type="cellIs" dxfId="442" priority="779" operator="equal">
      <formula>"Fair"</formula>
    </cfRule>
    <cfRule type="cellIs" dxfId="441" priority="780" operator="equal">
      <formula>"Good"</formula>
    </cfRule>
    <cfRule type="cellIs" dxfId="440" priority="781" operator="equal">
      <formula>"Excellent"</formula>
    </cfRule>
  </conditionalFormatting>
  <conditionalFormatting sqref="G16:H22 K26:L26">
    <cfRule type="cellIs" dxfId="439" priority="786" operator="equal">
      <formula>"Excellent"</formula>
    </cfRule>
    <cfRule type="cellIs" dxfId="438" priority="783" operator="equal">
      <formula>"Unknown"</formula>
    </cfRule>
    <cfRule type="cellIs" dxfId="437" priority="785" operator="equal">
      <formula>"Good"</formula>
    </cfRule>
    <cfRule type="cellIs" dxfId="436" priority="784" operator="equal">
      <formula>"Fair"</formula>
    </cfRule>
    <cfRule type="cellIs" dxfId="435" priority="782" operator="equal">
      <formula>"Poor"</formula>
    </cfRule>
  </conditionalFormatting>
  <conditionalFormatting sqref="G63:H69">
    <cfRule type="cellIs" dxfId="434" priority="670" operator="equal">
      <formula>"Good"</formula>
    </cfRule>
    <cfRule type="cellIs" dxfId="433" priority="667" operator="equal">
      <formula>"Poor"</formula>
    </cfRule>
    <cfRule type="cellIs" dxfId="432" priority="668" operator="equal">
      <formula>"Unknown"</formula>
    </cfRule>
    <cfRule type="cellIs" dxfId="431" priority="669" operator="equal">
      <formula>"Fair"</formula>
    </cfRule>
    <cfRule type="cellIs" dxfId="430" priority="671" operator="equal">
      <formula>"Excellent"</formula>
    </cfRule>
  </conditionalFormatting>
  <conditionalFormatting sqref="I11:L11">
    <cfRule type="cellIs" dxfId="429" priority="12" operator="equal">
      <formula>"Excellent"</formula>
    </cfRule>
    <cfRule type="cellIs" dxfId="428" priority="8" operator="equal">
      <formula>"Poor"</formula>
    </cfRule>
    <cfRule type="cellIs" dxfId="427" priority="9" operator="equal">
      <formula>"Unknown"</formula>
    </cfRule>
    <cfRule type="cellIs" dxfId="426" priority="10" operator="equal">
      <formula>"Fair"</formula>
    </cfRule>
    <cfRule type="cellIs" dxfId="425" priority="11" operator="equal">
      <formula>"Good"</formula>
    </cfRule>
  </conditionalFormatting>
  <conditionalFormatting sqref="J10 J12:J26 J62:J71">
    <cfRule type="cellIs" dxfId="424" priority="271" operator="equal">
      <formula>"Excellent"</formula>
    </cfRule>
    <cfRule type="cellIs" dxfId="423" priority="270" operator="equal">
      <formula>"Good"</formula>
    </cfRule>
    <cfRule type="cellIs" dxfId="422" priority="269" operator="equal">
      <formula>"Fair"</formula>
    </cfRule>
    <cfRule type="cellIs" dxfId="421" priority="268" operator="equal">
      <formula>"Unknown"</formula>
    </cfRule>
    <cfRule type="cellIs" dxfId="420" priority="267" operator="equal">
      <formula>"Poor"</formula>
    </cfRule>
  </conditionalFormatting>
  <conditionalFormatting sqref="J27:AM61">
    <cfRule type="cellIs" dxfId="419" priority="248" operator="equal">
      <formula>"Good"</formula>
    </cfRule>
    <cfRule type="cellIs" dxfId="418" priority="247" operator="equal">
      <formula>"Fair"</formula>
    </cfRule>
    <cfRule type="cellIs" dxfId="417" priority="249" operator="equal">
      <formula>"Excellent"</formula>
    </cfRule>
    <cfRule type="cellIs" dxfId="416" priority="245" operator="equal">
      <formula>"Poor"</formula>
    </cfRule>
    <cfRule type="cellIs" dxfId="415" priority="246" operator="equal">
      <formula>"Unknown"</formula>
    </cfRule>
  </conditionalFormatting>
  <conditionalFormatting sqref="K64:K69">
    <cfRule type="cellIs" dxfId="414" priority="280" operator="equal">
      <formula>"Good"</formula>
    </cfRule>
    <cfRule type="cellIs" dxfId="413" priority="278" operator="equal">
      <formula>"Unknown"</formula>
    </cfRule>
    <cfRule type="cellIs" dxfId="412" priority="279" operator="equal">
      <formula>"Fair"</formula>
    </cfRule>
    <cfRule type="cellIs" dxfId="411" priority="277" operator="equal">
      <formula>"Poor"</formula>
    </cfRule>
    <cfRule type="cellIs" dxfId="410" priority="281" operator="equal">
      <formula>"Excellent"</formula>
    </cfRule>
  </conditionalFormatting>
  <conditionalFormatting sqref="K63:L63">
    <cfRule type="cellIs" dxfId="409" priority="151" operator="equal">
      <formula>"Unknown"</formula>
    </cfRule>
    <cfRule type="cellIs" dxfId="408" priority="152" operator="equal">
      <formula>"Fair"</formula>
    </cfRule>
    <cfRule type="cellIs" dxfId="407" priority="153" operator="equal">
      <formula>"Good"</formula>
    </cfRule>
    <cfRule type="cellIs" dxfId="406" priority="154" operator="equal">
      <formula>"Excellent"</formula>
    </cfRule>
    <cfRule type="cellIs" dxfId="405" priority="150" operator="equal">
      <formula>"Poor"</formula>
    </cfRule>
  </conditionalFormatting>
  <conditionalFormatting sqref="L68:L69">
    <cfRule type="cellIs" dxfId="404" priority="272" operator="equal">
      <formula>"Poor"</formula>
    </cfRule>
    <cfRule type="cellIs" dxfId="403" priority="275" operator="equal">
      <formula>"Good"</formula>
    </cfRule>
    <cfRule type="cellIs" dxfId="402" priority="276" operator="equal">
      <formula>"Excellent"</formula>
    </cfRule>
    <cfRule type="cellIs" dxfId="401" priority="274" operator="equal">
      <formula>"Fair"</formula>
    </cfRule>
    <cfRule type="cellIs" dxfId="400" priority="273" operator="equal">
      <formula>"Unknown"</formula>
    </cfRule>
  </conditionalFormatting>
  <conditionalFormatting sqref="M10:M26">
    <cfRule type="cellIs" dxfId="399" priority="87" operator="equal">
      <formula>"Excellent"</formula>
    </cfRule>
    <cfRule type="cellIs" dxfId="398" priority="86" operator="equal">
      <formula>"Good"</formula>
    </cfRule>
    <cfRule type="cellIs" dxfId="397" priority="85" operator="equal">
      <formula>"Fair"</formula>
    </cfRule>
    <cfRule type="cellIs" dxfId="396" priority="84" operator="equal">
      <formula>"Unknown"</formula>
    </cfRule>
    <cfRule type="cellIs" dxfId="395" priority="83" operator="equal">
      <formula>"Poor"</formula>
    </cfRule>
  </conditionalFormatting>
  <conditionalFormatting sqref="N64:N69">
    <cfRule type="cellIs" dxfId="394" priority="244" operator="equal">
      <formula>"Excellent"</formula>
    </cfRule>
    <cfRule type="cellIs" dxfId="393" priority="243" operator="equal">
      <formula>"Good"</formula>
    </cfRule>
    <cfRule type="cellIs" dxfId="392" priority="242" operator="equal">
      <formula>"Fair"</formula>
    </cfRule>
    <cfRule type="cellIs" dxfId="391" priority="241" operator="equal">
      <formula>"Unknown"</formula>
    </cfRule>
    <cfRule type="cellIs" dxfId="390" priority="240" operator="equal">
      <formula>"Poor"</formula>
    </cfRule>
  </conditionalFormatting>
  <conditionalFormatting sqref="N11:O11">
    <cfRule type="cellIs" dxfId="389" priority="14" operator="equal">
      <formula>"Unknown"</formula>
    </cfRule>
    <cfRule type="cellIs" dxfId="388" priority="13" operator="equal">
      <formula>"Poor"</formula>
    </cfRule>
    <cfRule type="cellIs" dxfId="387" priority="15" operator="equal">
      <formula>"Fair"</formula>
    </cfRule>
    <cfRule type="cellIs" dxfId="386" priority="16" operator="equal">
      <formula>"Good"</formula>
    </cfRule>
    <cfRule type="cellIs" dxfId="385" priority="17" operator="equal">
      <formula>"Excellent"</formula>
    </cfRule>
  </conditionalFormatting>
  <conditionalFormatting sqref="N15:O26 J24:L25">
    <cfRule type="cellIs" dxfId="384" priority="757" operator="equal">
      <formula>"Poor"</formula>
    </cfRule>
    <cfRule type="cellIs" dxfId="383" priority="758" operator="equal">
      <formula>"Unknown"</formula>
    </cfRule>
    <cfRule type="cellIs" dxfId="382" priority="759" operator="equal">
      <formula>"Fair"</formula>
    </cfRule>
    <cfRule type="cellIs" dxfId="381" priority="760" operator="equal">
      <formula>"Good"</formula>
    </cfRule>
    <cfRule type="cellIs" dxfId="380" priority="761" operator="equal">
      <formula>"Excellent"</formula>
    </cfRule>
  </conditionalFormatting>
  <conditionalFormatting sqref="N63:O63 Q63:R63 T63:U63 W63:X63 Z63:AA63 AC63:AD63 AF63:AG63 AI63:AJ63">
    <cfRule type="cellIs" dxfId="379" priority="148" operator="equal">
      <formula>"Good"</formula>
    </cfRule>
    <cfRule type="cellIs" dxfId="378" priority="146" operator="equal">
      <formula>"Unknown"</formula>
    </cfRule>
    <cfRule type="cellIs" dxfId="377" priority="145" operator="equal">
      <formula>"Poor"</formula>
    </cfRule>
    <cfRule type="cellIs" dxfId="376" priority="147" operator="equal">
      <formula>"Fair"</formula>
    </cfRule>
    <cfRule type="cellIs" dxfId="375" priority="149" operator="equal">
      <formula>"Excellent"</formula>
    </cfRule>
  </conditionalFormatting>
  <conditionalFormatting sqref="O68:O69">
    <cfRule type="cellIs" dxfId="374" priority="237" operator="equal">
      <formula>"Fair"</formula>
    </cfRule>
    <cfRule type="cellIs" dxfId="373" priority="235" operator="equal">
      <formula>"Poor"</formula>
    </cfRule>
    <cfRule type="cellIs" dxfId="372" priority="236" operator="equal">
      <formula>"Unknown"</formula>
    </cfRule>
    <cfRule type="cellIs" dxfId="371" priority="239" operator="equal">
      <formula>"Excellent"</formula>
    </cfRule>
    <cfRule type="cellIs" dxfId="370" priority="238" operator="equal">
      <formula>"Good"</formula>
    </cfRule>
  </conditionalFormatting>
  <conditionalFormatting sqref="P10:P26">
    <cfRule type="cellIs" dxfId="369" priority="82" operator="equal">
      <formula>"Excellent"</formula>
    </cfRule>
    <cfRule type="cellIs" dxfId="368" priority="81" operator="equal">
      <formula>"Good"</formula>
    </cfRule>
    <cfRule type="cellIs" dxfId="367" priority="80" operator="equal">
      <formula>"Fair"</formula>
    </cfRule>
    <cfRule type="cellIs" dxfId="366" priority="79" operator="equal">
      <formula>"Unknown"</formula>
    </cfRule>
    <cfRule type="cellIs" dxfId="365" priority="78" operator="equal">
      <formula>"Poor"</formula>
    </cfRule>
  </conditionalFormatting>
  <conditionalFormatting sqref="Q64:Q69">
    <cfRule type="cellIs" dxfId="364" priority="233" operator="equal">
      <formula>"Good"</formula>
    </cfRule>
    <cfRule type="cellIs" dxfId="363" priority="232" operator="equal">
      <formula>"Fair"</formula>
    </cfRule>
    <cfRule type="cellIs" dxfId="362" priority="234" operator="equal">
      <formula>"Excellent"</formula>
    </cfRule>
    <cfRule type="cellIs" dxfId="361" priority="231" operator="equal">
      <formula>"Unknown"</formula>
    </cfRule>
    <cfRule type="cellIs" dxfId="360" priority="230" operator="equal">
      <formula>"Poor"</formula>
    </cfRule>
  </conditionalFormatting>
  <conditionalFormatting sqref="Q11:R26">
    <cfRule type="cellIs" dxfId="359" priority="22" operator="equal">
      <formula>"Excellent"</formula>
    </cfRule>
    <cfRule type="cellIs" dxfId="358" priority="21" operator="equal">
      <formula>"Good"</formula>
    </cfRule>
    <cfRule type="cellIs" dxfId="357" priority="20" operator="equal">
      <formula>"Fair"</formula>
    </cfRule>
    <cfRule type="cellIs" dxfId="356" priority="19" operator="equal">
      <formula>"Unknown"</formula>
    </cfRule>
    <cfRule type="cellIs" dxfId="355" priority="18" operator="equal">
      <formula>"Poor"</formula>
    </cfRule>
  </conditionalFormatting>
  <conditionalFormatting sqref="R68:R69">
    <cfRule type="cellIs" dxfId="354" priority="228" operator="equal">
      <formula>"Good"</formula>
    </cfRule>
    <cfRule type="cellIs" dxfId="353" priority="227" operator="equal">
      <formula>"Fair"</formula>
    </cfRule>
    <cfRule type="cellIs" dxfId="352" priority="226" operator="equal">
      <formula>"Unknown"</formula>
    </cfRule>
    <cfRule type="cellIs" dxfId="351" priority="225" operator="equal">
      <formula>"Poor"</formula>
    </cfRule>
    <cfRule type="cellIs" dxfId="350" priority="229" operator="equal">
      <formula>"Excellent"</formula>
    </cfRule>
  </conditionalFormatting>
  <conditionalFormatting sqref="S10:S26">
    <cfRule type="cellIs" dxfId="349" priority="76" operator="equal">
      <formula>"Good"</formula>
    </cfRule>
    <cfRule type="cellIs" dxfId="348" priority="75" operator="equal">
      <formula>"Fair"</formula>
    </cfRule>
    <cfRule type="cellIs" dxfId="347" priority="74" operator="equal">
      <formula>"Unknown"</formula>
    </cfRule>
    <cfRule type="cellIs" dxfId="346" priority="73" operator="equal">
      <formula>"Poor"</formula>
    </cfRule>
    <cfRule type="cellIs" dxfId="345" priority="77" operator="equal">
      <formula>"Excellent"</formula>
    </cfRule>
  </conditionalFormatting>
  <conditionalFormatting sqref="T64:T69">
    <cfRule type="cellIs" dxfId="344" priority="221" operator="equal">
      <formula>"Unknown"</formula>
    </cfRule>
    <cfRule type="cellIs" dxfId="343" priority="222" operator="equal">
      <formula>"Fair"</formula>
    </cfRule>
    <cfRule type="cellIs" dxfId="342" priority="223" operator="equal">
      <formula>"Good"</formula>
    </cfRule>
    <cfRule type="cellIs" dxfId="341" priority="220" operator="equal">
      <formula>"Poor"</formula>
    </cfRule>
    <cfRule type="cellIs" dxfId="340" priority="224" operator="equal">
      <formula>"Excellent"</formula>
    </cfRule>
  </conditionalFormatting>
  <conditionalFormatting sqref="T11:U26">
    <cfRule type="cellIs" dxfId="339" priority="27" operator="equal">
      <formula>"Excellent"</formula>
    </cfRule>
    <cfRule type="cellIs" dxfId="338" priority="25" operator="equal">
      <formula>"Fair"</formula>
    </cfRule>
    <cfRule type="cellIs" dxfId="337" priority="26" operator="equal">
      <formula>"Good"</formula>
    </cfRule>
    <cfRule type="cellIs" dxfId="336" priority="24" operator="equal">
      <formula>"Unknown"</formula>
    </cfRule>
    <cfRule type="cellIs" dxfId="335" priority="23" operator="equal">
      <formula>"Poor"</formula>
    </cfRule>
  </conditionalFormatting>
  <conditionalFormatting sqref="U68:U69">
    <cfRule type="cellIs" dxfId="334" priority="219" operator="equal">
      <formula>"Excellent"</formula>
    </cfRule>
    <cfRule type="cellIs" dxfId="333" priority="218" operator="equal">
      <formula>"Good"</formula>
    </cfRule>
    <cfRule type="cellIs" dxfId="332" priority="217" operator="equal">
      <formula>"Fair"</formula>
    </cfRule>
    <cfRule type="cellIs" dxfId="331" priority="216" operator="equal">
      <formula>"Unknown"</formula>
    </cfRule>
    <cfRule type="cellIs" dxfId="330" priority="215" operator="equal">
      <formula>"Poor"</formula>
    </cfRule>
  </conditionalFormatting>
  <conditionalFormatting sqref="V10:V26">
    <cfRule type="cellIs" dxfId="329" priority="68" operator="equal">
      <formula>"Poor"</formula>
    </cfRule>
    <cfRule type="cellIs" dxfId="328" priority="72" operator="equal">
      <formula>"Excellent"</formula>
    </cfRule>
    <cfRule type="cellIs" dxfId="327" priority="71" operator="equal">
      <formula>"Good"</formula>
    </cfRule>
    <cfRule type="cellIs" dxfId="326" priority="70" operator="equal">
      <formula>"Fair"</formula>
    </cfRule>
    <cfRule type="cellIs" dxfId="325" priority="69" operator="equal">
      <formula>"Unknown"</formula>
    </cfRule>
  </conditionalFormatting>
  <conditionalFormatting sqref="W64:W69">
    <cfRule type="cellIs" dxfId="324" priority="210" operator="equal">
      <formula>"Poor"</formula>
    </cfRule>
    <cfRule type="cellIs" dxfId="323" priority="211" operator="equal">
      <formula>"Unknown"</formula>
    </cfRule>
    <cfRule type="cellIs" dxfId="322" priority="212" operator="equal">
      <formula>"Fair"</formula>
    </cfRule>
    <cfRule type="cellIs" dxfId="321" priority="213" operator="equal">
      <formula>"Good"</formula>
    </cfRule>
    <cfRule type="cellIs" dxfId="320" priority="214" operator="equal">
      <formula>"Excellent"</formula>
    </cfRule>
  </conditionalFormatting>
  <conditionalFormatting sqref="W11:X26">
    <cfRule type="cellIs" dxfId="319" priority="28" operator="equal">
      <formula>"Poor"</formula>
    </cfRule>
    <cfRule type="cellIs" dxfId="318" priority="32" operator="equal">
      <formula>"Excellent"</formula>
    </cfRule>
    <cfRule type="cellIs" dxfId="317" priority="31" operator="equal">
      <formula>"Good"</formula>
    </cfRule>
    <cfRule type="cellIs" dxfId="316" priority="30" operator="equal">
      <formula>"Fair"</formula>
    </cfRule>
    <cfRule type="cellIs" dxfId="315" priority="29" operator="equal">
      <formula>"Unknown"</formula>
    </cfRule>
  </conditionalFormatting>
  <conditionalFormatting sqref="X68:X69">
    <cfRule type="cellIs" dxfId="314" priority="209" operator="equal">
      <formula>"Excellent"</formula>
    </cfRule>
    <cfRule type="cellIs" dxfId="313" priority="205" operator="equal">
      <formula>"Poor"</formula>
    </cfRule>
    <cfRule type="cellIs" dxfId="312" priority="206" operator="equal">
      <formula>"Unknown"</formula>
    </cfRule>
    <cfRule type="cellIs" dxfId="311" priority="207" operator="equal">
      <formula>"Fair"</formula>
    </cfRule>
    <cfRule type="cellIs" dxfId="310" priority="208" operator="equal">
      <formula>"Good"</formula>
    </cfRule>
  </conditionalFormatting>
  <conditionalFormatting sqref="Y10:Y26">
    <cfRule type="cellIs" dxfId="309" priority="65" operator="equal">
      <formula>"Fair"</formula>
    </cfRule>
    <cfRule type="cellIs" dxfId="308" priority="64" operator="equal">
      <formula>"Unknown"</formula>
    </cfRule>
    <cfRule type="cellIs" dxfId="307" priority="63" operator="equal">
      <formula>"Poor"</formula>
    </cfRule>
    <cfRule type="cellIs" dxfId="306" priority="67" operator="equal">
      <formula>"Excellent"</formula>
    </cfRule>
    <cfRule type="cellIs" dxfId="305" priority="66" operator="equal">
      <formula>"Good"</formula>
    </cfRule>
  </conditionalFormatting>
  <conditionalFormatting sqref="Z64:Z69">
    <cfRule type="cellIs" dxfId="304" priority="200" operator="equal">
      <formula>"Poor"</formula>
    </cfRule>
    <cfRule type="cellIs" dxfId="303" priority="201" operator="equal">
      <formula>"Unknown"</formula>
    </cfRule>
    <cfRule type="cellIs" dxfId="302" priority="202" operator="equal">
      <formula>"Fair"</formula>
    </cfRule>
    <cfRule type="cellIs" dxfId="301" priority="203" operator="equal">
      <formula>"Good"</formula>
    </cfRule>
    <cfRule type="cellIs" dxfId="300" priority="204" operator="equal">
      <formula>"Excellent"</formula>
    </cfRule>
  </conditionalFormatting>
  <conditionalFormatting sqref="Z11:AA26">
    <cfRule type="cellIs" dxfId="299" priority="37" operator="equal">
      <formula>"Excellent"</formula>
    </cfRule>
    <cfRule type="cellIs" dxfId="298" priority="33" operator="equal">
      <formula>"Poor"</formula>
    </cfRule>
    <cfRule type="cellIs" dxfId="297" priority="34" operator="equal">
      <formula>"Unknown"</formula>
    </cfRule>
    <cfRule type="cellIs" dxfId="296" priority="35" operator="equal">
      <formula>"Fair"</formula>
    </cfRule>
    <cfRule type="cellIs" dxfId="295" priority="36" operator="equal">
      <formula>"Good"</formula>
    </cfRule>
  </conditionalFormatting>
  <conditionalFormatting sqref="AA68:AA69">
    <cfRule type="cellIs" dxfId="294" priority="195" operator="equal">
      <formula>"Poor"</formula>
    </cfRule>
    <cfRule type="cellIs" dxfId="293" priority="199" operator="equal">
      <formula>"Excellent"</formula>
    </cfRule>
    <cfRule type="cellIs" dxfId="292" priority="198" operator="equal">
      <formula>"Good"</formula>
    </cfRule>
    <cfRule type="cellIs" dxfId="291" priority="197" operator="equal">
      <formula>"Fair"</formula>
    </cfRule>
    <cfRule type="cellIs" dxfId="290" priority="196" operator="equal">
      <formula>"Unknown"</formula>
    </cfRule>
  </conditionalFormatting>
  <conditionalFormatting sqref="AB10:AB26">
    <cfRule type="cellIs" dxfId="289" priority="62" operator="equal">
      <formula>"Excellent"</formula>
    </cfRule>
    <cfRule type="cellIs" dxfId="288" priority="58" operator="equal">
      <formula>"Poor"</formula>
    </cfRule>
    <cfRule type="cellIs" dxfId="287" priority="59" operator="equal">
      <formula>"Unknown"</formula>
    </cfRule>
    <cfRule type="cellIs" dxfId="286" priority="60" operator="equal">
      <formula>"Fair"</formula>
    </cfRule>
    <cfRule type="cellIs" dxfId="285" priority="61" operator="equal">
      <formula>"Good"</formula>
    </cfRule>
  </conditionalFormatting>
  <conditionalFormatting sqref="AC64:AC69">
    <cfRule type="cellIs" dxfId="284" priority="192" operator="equal">
      <formula>"Fair"</formula>
    </cfRule>
    <cfRule type="cellIs" dxfId="283" priority="194" operator="equal">
      <formula>"Excellent"</formula>
    </cfRule>
    <cfRule type="cellIs" dxfId="282" priority="193" operator="equal">
      <formula>"Good"</formula>
    </cfRule>
    <cfRule type="cellIs" dxfId="281" priority="191" operator="equal">
      <formula>"Unknown"</formula>
    </cfRule>
    <cfRule type="cellIs" dxfId="280" priority="190" operator="equal">
      <formula>"Poor"</formula>
    </cfRule>
  </conditionalFormatting>
  <conditionalFormatting sqref="AC11:AD26">
    <cfRule type="cellIs" dxfId="279" priority="38" operator="equal">
      <formula>"Poor"</formula>
    </cfRule>
    <cfRule type="cellIs" dxfId="278" priority="39" operator="equal">
      <formula>"Unknown"</formula>
    </cfRule>
    <cfRule type="cellIs" dxfId="277" priority="40" operator="equal">
      <formula>"Fair"</formula>
    </cfRule>
    <cfRule type="cellIs" dxfId="276" priority="41" operator="equal">
      <formula>"Good"</formula>
    </cfRule>
    <cfRule type="cellIs" dxfId="275" priority="42" operator="equal">
      <formula>"Excellent"</formula>
    </cfRule>
  </conditionalFormatting>
  <conditionalFormatting sqref="AD68:AD69">
    <cfRule type="cellIs" dxfId="274" priority="188" operator="equal">
      <formula>"Good"</formula>
    </cfRule>
    <cfRule type="cellIs" dxfId="273" priority="189" operator="equal">
      <formula>"Excellent"</formula>
    </cfRule>
    <cfRule type="cellIs" dxfId="272" priority="187" operator="equal">
      <formula>"Fair"</formula>
    </cfRule>
    <cfRule type="cellIs" dxfId="271" priority="186" operator="equal">
      <formula>"Unknown"</formula>
    </cfRule>
    <cfRule type="cellIs" dxfId="270" priority="185" operator="equal">
      <formula>"Poor"</formula>
    </cfRule>
  </conditionalFormatting>
  <conditionalFormatting sqref="AE10:AE26">
    <cfRule type="cellIs" dxfId="269" priority="53" operator="equal">
      <formula>"Poor"</formula>
    </cfRule>
    <cfRule type="cellIs" dxfId="268" priority="54" operator="equal">
      <formula>"Unknown"</formula>
    </cfRule>
    <cfRule type="cellIs" dxfId="267" priority="55" operator="equal">
      <formula>"Fair"</formula>
    </cfRule>
    <cfRule type="cellIs" dxfId="266" priority="56" operator="equal">
      <formula>"Good"</formula>
    </cfRule>
    <cfRule type="cellIs" dxfId="265" priority="57" operator="equal">
      <formula>"Excellent"</formula>
    </cfRule>
  </conditionalFormatting>
  <conditionalFormatting sqref="AF64:AF69">
    <cfRule type="cellIs" dxfId="264" priority="184" operator="equal">
      <formula>"Excellent"</formula>
    </cfRule>
    <cfRule type="cellIs" dxfId="263" priority="183" operator="equal">
      <formula>"Good"</formula>
    </cfRule>
    <cfRule type="cellIs" dxfId="262" priority="182" operator="equal">
      <formula>"Fair"</formula>
    </cfRule>
    <cfRule type="cellIs" dxfId="261" priority="181" operator="equal">
      <formula>"Unknown"</formula>
    </cfRule>
    <cfRule type="cellIs" dxfId="260" priority="180" operator="equal">
      <formula>"Poor"</formula>
    </cfRule>
  </conditionalFormatting>
  <conditionalFormatting sqref="AF11:AJ26">
    <cfRule type="cellIs" dxfId="259" priority="43" operator="equal">
      <formula>"Poor"</formula>
    </cfRule>
    <cfRule type="cellIs" dxfId="258" priority="44" operator="equal">
      <formula>"Unknown"</formula>
    </cfRule>
    <cfRule type="cellIs" dxfId="257" priority="45" operator="equal">
      <formula>"Fair"</formula>
    </cfRule>
    <cfRule type="cellIs" dxfId="256" priority="46" operator="equal">
      <formula>"Good"</formula>
    </cfRule>
    <cfRule type="cellIs" dxfId="255" priority="47" operator="equal">
      <formula>"Excellent"</formula>
    </cfRule>
  </conditionalFormatting>
  <conditionalFormatting sqref="AG68:AG69">
    <cfRule type="cellIs" dxfId="254" priority="175" operator="equal">
      <formula>"Poor"</formula>
    </cfRule>
    <cfRule type="cellIs" dxfId="253" priority="176" operator="equal">
      <formula>"Unknown"</formula>
    </cfRule>
    <cfRule type="cellIs" dxfId="252" priority="179" operator="equal">
      <formula>"Excellent"</formula>
    </cfRule>
    <cfRule type="cellIs" dxfId="251" priority="178" operator="equal">
      <formula>"Good"</formula>
    </cfRule>
    <cfRule type="cellIs" dxfId="250" priority="177" operator="equal">
      <formula>"Fair"</formula>
    </cfRule>
  </conditionalFormatting>
  <conditionalFormatting sqref="AH10 K12:O14 F12:I15 K15:L22 M62:M70 P62:P70 S62:S70 V62:V70 Y62:Y70 AB62:AB70 AE62:AE70 AH62:AH70">
    <cfRule type="cellIs" dxfId="249" priority="775" operator="equal">
      <formula>"Good"</formula>
    </cfRule>
    <cfRule type="cellIs" dxfId="248" priority="772" operator="equal">
      <formula>"Poor"</formula>
    </cfRule>
    <cfRule type="cellIs" dxfId="247" priority="773" operator="equal">
      <formula>"Unknown"</formula>
    </cfRule>
    <cfRule type="cellIs" dxfId="246" priority="774" operator="equal">
      <formula>"Fair"</formula>
    </cfRule>
    <cfRule type="cellIs" dxfId="245" priority="776" operator="equal">
      <formula>"Excellent"</formula>
    </cfRule>
  </conditionalFormatting>
  <conditionalFormatting sqref="AI64:AI69">
    <cfRule type="cellIs" dxfId="244" priority="170" operator="equal">
      <formula>"Poor"</formula>
    </cfRule>
    <cfRule type="cellIs" dxfId="243" priority="171" operator="equal">
      <formula>"Unknown"</formula>
    </cfRule>
    <cfRule type="cellIs" dxfId="242" priority="174" operator="equal">
      <formula>"Excellent"</formula>
    </cfRule>
    <cfRule type="cellIs" dxfId="241" priority="172" operator="equal">
      <formula>"Fair"</formula>
    </cfRule>
    <cfRule type="cellIs" dxfId="240" priority="173" operator="equal">
      <formula>"Good"</formula>
    </cfRule>
  </conditionalFormatting>
  <conditionalFormatting sqref="AJ68:AJ69">
    <cfRule type="cellIs" dxfId="239" priority="167" operator="equal">
      <formula>"Fair"</formula>
    </cfRule>
    <cfRule type="cellIs" dxfId="238" priority="168" operator="equal">
      <formula>"Good"</formula>
    </cfRule>
    <cfRule type="cellIs" dxfId="237" priority="166" operator="equal">
      <formula>"Unknown"</formula>
    </cfRule>
    <cfRule type="cellIs" dxfId="236" priority="165" operator="equal">
      <formula>"Poor"</formula>
    </cfRule>
    <cfRule type="cellIs" dxfId="235" priority="169" operator="equal">
      <formula>"Excellent"</formula>
    </cfRule>
  </conditionalFormatting>
  <conditionalFormatting sqref="AK10:AK26">
    <cfRule type="cellIs" dxfId="234" priority="51" operator="equal">
      <formula>"Good"</formula>
    </cfRule>
    <cfRule type="cellIs" dxfId="233" priority="49" operator="equal">
      <formula>"Unknown"</formula>
    </cfRule>
    <cfRule type="cellIs" dxfId="232" priority="50" operator="equal">
      <formula>"Fair"</formula>
    </cfRule>
    <cfRule type="cellIs" dxfId="231" priority="48" operator="equal">
      <formula>"Poor"</formula>
    </cfRule>
    <cfRule type="cellIs" dxfId="230" priority="52" operator="equal">
      <formula>"Excellent"</formula>
    </cfRule>
  </conditionalFormatting>
  <conditionalFormatting sqref="AK62:AK70">
    <cfRule type="cellIs" dxfId="229" priority="657" operator="equal">
      <formula>"Poor"</formula>
    </cfRule>
    <cfRule type="cellIs" dxfId="228" priority="658" operator="equal">
      <formula>"Unknown"</formula>
    </cfRule>
    <cfRule type="cellIs" dxfId="227" priority="659" operator="equal">
      <formula>"Fair"</formula>
    </cfRule>
    <cfRule type="cellIs" dxfId="226" priority="660" operator="equal">
      <formula>"Good"</formula>
    </cfRule>
    <cfRule type="cellIs" dxfId="225" priority="661" operator="equal">
      <formula>"Excellent"</formula>
    </cfRule>
  </conditionalFormatting>
  <conditionalFormatting sqref="AL64:AL69">
    <cfRule type="cellIs" dxfId="224" priority="164" operator="equal">
      <formula>"Excellent"</formula>
    </cfRule>
    <cfRule type="cellIs" dxfId="223" priority="163" operator="equal">
      <formula>"Good"</formula>
    </cfRule>
    <cfRule type="cellIs" dxfId="222" priority="162" operator="equal">
      <formula>"Fair"</formula>
    </cfRule>
    <cfRule type="cellIs" dxfId="221" priority="160" operator="equal">
      <formula>"Poor"</formula>
    </cfRule>
    <cfRule type="cellIs" dxfId="220" priority="161" operator="equal">
      <formula>"Unknown"</formula>
    </cfRule>
  </conditionalFormatting>
  <conditionalFormatting sqref="AL11:AM11">
    <cfRule type="cellIs" dxfId="219" priority="90" operator="equal">
      <formula>"Fair"</formula>
    </cfRule>
    <cfRule type="cellIs" dxfId="218" priority="89" operator="equal">
      <formula>"Unknown"</formula>
    </cfRule>
    <cfRule type="cellIs" dxfId="217" priority="91" operator="equal">
      <formula>"Good"</formula>
    </cfRule>
    <cfRule type="cellIs" dxfId="216" priority="92" operator="equal">
      <formula>"Excellent"</formula>
    </cfRule>
    <cfRule type="cellIs" dxfId="215" priority="88" operator="equal">
      <formula>"Poor"</formula>
    </cfRule>
  </conditionalFormatting>
  <conditionalFormatting sqref="AL16:AM24">
    <cfRule type="cellIs" dxfId="214" priority="7" operator="equal">
      <formula>"Excellent"</formula>
    </cfRule>
    <cfRule type="cellIs" dxfId="213" priority="3" operator="equal">
      <formula>"Poor"</formula>
    </cfRule>
    <cfRule type="cellIs" dxfId="212" priority="4" operator="equal">
      <formula>"Unknown"</formula>
    </cfRule>
    <cfRule type="cellIs" dxfId="211" priority="5" operator="equal">
      <formula>"Fair"</formula>
    </cfRule>
    <cfRule type="cellIs" dxfId="210" priority="6" operator="equal">
      <formula>"Good"</formula>
    </cfRule>
  </conditionalFormatting>
  <conditionalFormatting sqref="AL26:AM26">
    <cfRule type="cellIs" dxfId="209" priority="257" operator="equal">
      <formula>"Poor"</formula>
    </cfRule>
    <cfRule type="cellIs" dxfId="208" priority="258" operator="equal">
      <formula>"Unknown"</formula>
    </cfRule>
    <cfRule type="cellIs" dxfId="207" priority="259" operator="equal">
      <formula>"Fair"</formula>
    </cfRule>
    <cfRule type="cellIs" dxfId="206" priority="260" operator="equal">
      <formula>"Good"</formula>
    </cfRule>
    <cfRule type="cellIs" dxfId="205" priority="261" operator="equal">
      <formula>"Excellent"</formula>
    </cfRule>
  </conditionalFormatting>
  <conditionalFormatting sqref="AL63:AM63">
    <cfRule type="cellIs" dxfId="204" priority="142" operator="equal">
      <formula>"Fair"</formula>
    </cfRule>
    <cfRule type="cellIs" dxfId="203" priority="144" operator="equal">
      <formula>"Excellent"</formula>
    </cfRule>
    <cfRule type="cellIs" dxfId="202" priority="143" operator="equal">
      <formula>"Good"</formula>
    </cfRule>
    <cfRule type="cellIs" dxfId="201" priority="141" operator="equal">
      <formula>"Unknown"</formula>
    </cfRule>
    <cfRule type="cellIs" dxfId="200" priority="140" operator="equal">
      <formula>"Poor"</formula>
    </cfRule>
  </conditionalFormatting>
  <conditionalFormatting sqref="AM68:AM69">
    <cfRule type="cellIs" dxfId="199" priority="158" operator="equal">
      <formula>"Good"</formula>
    </cfRule>
    <cfRule type="cellIs" dxfId="198" priority="157" operator="equal">
      <formula>"Fair"</formula>
    </cfRule>
    <cfRule type="cellIs" dxfId="197" priority="156" operator="equal">
      <formula>"Unknown"</formula>
    </cfRule>
    <cfRule type="cellIs" dxfId="196" priority="155" operator="equal">
      <formula>"Poor"</formula>
    </cfRule>
    <cfRule type="cellIs" dxfId="195" priority="159" operator="equal">
      <formula>"Excellent"</formula>
    </cfRule>
  </conditionalFormatting>
  <hyperlinks>
    <hyperlink ref="A4" location="'Map'!A1" display="Map" xr:uid="{B9C401FC-2496-4E7C-9F29-EFA104C677EA}"/>
  </hyperlinks>
  <pageMargins left="0.7" right="0.7" top="0.75" bottom="0.75" header="0.3" footer="0.3"/>
  <pageSetup paperSize="9" orientation="portrait" horizontalDpi="300" verticalDpi="0" copies="0" r:id="rId1"/>
  <ignoredErrors>
    <ignoredError sqref="N17:N22 Q17:Q22 T17:T22 W17:W22 Z17:Z22 AC17:AC22 AF17:AF22 AI17:AI22 AI25:AI26 L24 N24:O26 AI24:AJ24 Q24:R26 T24:U26 W24:X26 Z24:AA26 AC24:AD26 AF24:AG26" formula="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29"/>
  <sheetViews>
    <sheetView showGridLines="0" tabSelected="1" zoomScale="90" zoomScaleNormal="90" workbookViewId="0">
      <pane xSplit="9" ySplit="23" topLeftCell="W24" activePane="bottomRight" state="frozen"/>
      <selection activeCell="L18" sqref="L18"/>
      <selection pane="topRight" activeCell="L18" sqref="L18"/>
      <selection pane="bottomLeft" activeCell="L18" sqref="L18"/>
      <selection pane="bottomRight" activeCell="L18" sqref="L18"/>
    </sheetView>
  </sheetViews>
  <sheetFormatPr baseColWidth="10" defaultColWidth="9.19921875" defaultRowHeight="14" outlineLevelCol="1" x14ac:dyDescent="0.2"/>
  <cols>
    <col min="1" max="5" width="2.19921875" style="7" customWidth="1"/>
    <col min="6" max="6" width="11.3984375" style="8" customWidth="1"/>
    <col min="7" max="7" width="16.796875" style="8" customWidth="1"/>
    <col min="8" max="8" width="13" style="8" customWidth="1"/>
    <col min="9" max="9" width="52.19921875" style="7" customWidth="1"/>
    <col min="10" max="10" width="1" style="7" customWidth="1"/>
    <col min="11" max="11" width="9.19921875" style="7" customWidth="1" outlineLevel="1"/>
    <col min="12" max="12" width="35.796875" style="7" customWidth="1" outlineLevel="1"/>
    <col min="13" max="13" width="1" style="7" customWidth="1" outlineLevel="1"/>
    <col min="14" max="14" width="9.19921875" style="7" customWidth="1" outlineLevel="1"/>
    <col min="15" max="15" width="35.796875" style="7" customWidth="1" outlineLevel="1"/>
    <col min="16" max="16" width="1" style="7" customWidth="1" outlineLevel="1"/>
    <col min="17" max="17" width="9.19921875" style="7" customWidth="1" outlineLevel="1"/>
    <col min="18" max="18" width="35.796875" style="7" customWidth="1" outlineLevel="1"/>
    <col min="19" max="19" width="1" style="7" customWidth="1" outlineLevel="1"/>
    <col min="20" max="20" width="9.19921875" style="7" customWidth="1" outlineLevel="1"/>
    <col min="21" max="21" width="35.796875" style="7" customWidth="1" outlineLevel="1"/>
    <col min="22" max="22" width="1" style="7" customWidth="1" outlineLevel="1"/>
    <col min="23" max="23" width="9.19921875" style="7" customWidth="1" outlineLevel="1"/>
    <col min="24" max="24" width="35.796875" style="7" customWidth="1" outlineLevel="1"/>
    <col min="25" max="25" width="1" style="7" customWidth="1" outlineLevel="1"/>
    <col min="26" max="26" width="9.19921875" style="7" customWidth="1" outlineLevel="1"/>
    <col min="27" max="27" width="35.796875" style="7" customWidth="1" outlineLevel="1"/>
    <col min="28" max="28" width="1" style="7" customWidth="1" outlineLevel="1"/>
    <col min="29" max="29" width="9.19921875" style="7" customWidth="1" outlineLevel="1"/>
    <col min="30" max="30" width="35.796875" style="7" customWidth="1" outlineLevel="1"/>
    <col min="31" max="31" width="1" style="7" customWidth="1" outlineLevel="1"/>
    <col min="32" max="32" width="9.19921875" style="7" customWidth="1" outlineLevel="1"/>
    <col min="33" max="33" width="35.796875" style="7" customWidth="1" outlineLevel="1"/>
    <col min="34" max="34" width="1" style="7" customWidth="1" outlineLevel="1"/>
    <col min="35" max="35" width="9.19921875" style="7" customWidth="1" outlineLevel="1"/>
    <col min="36" max="36" width="35.796875" style="7" customWidth="1" outlineLevel="1"/>
    <col min="37" max="37" width="1" style="7" customWidth="1" outlineLevel="1"/>
    <col min="38" max="38" width="9.19921875" style="7"/>
    <col min="39" max="39" width="52.19921875" style="7" customWidth="1"/>
    <col min="40" max="40" width="1" style="7" customWidth="1"/>
    <col min="41" max="16384" width="9.19921875" style="7"/>
  </cols>
  <sheetData>
    <row r="1" spans="1:39" s="2" customFormat="1" ht="49.5" customHeight="1" x14ac:dyDescent="0.2">
      <c r="A1" s="53" t="s">
        <v>16</v>
      </c>
      <c r="B1" s="40"/>
      <c r="C1" s="40"/>
      <c r="D1" s="40"/>
      <c r="E1" s="40"/>
      <c r="G1" s="54" t="s">
        <v>240</v>
      </c>
    </row>
    <row r="2" spans="1:39" s="3" customFormat="1" ht="18" customHeight="1" x14ac:dyDescent="0.2">
      <c r="A2" s="40"/>
      <c r="B2" s="39"/>
      <c r="C2" s="39"/>
      <c r="D2" s="39"/>
    </row>
    <row r="3" spans="1:39" s="5" customFormat="1" ht="18" customHeight="1" x14ac:dyDescent="0.2">
      <c r="A3" s="1"/>
      <c r="B3" s="1"/>
      <c r="C3" s="1"/>
      <c r="D3" s="1"/>
      <c r="E3" s="1"/>
      <c r="F3" s="4"/>
    </row>
    <row r="4" spans="1:39" s="6" customFormat="1" ht="9" customHeight="1" x14ac:dyDescent="0.2"/>
    <row r="5" spans="1:39" customFormat="1" ht="3" customHeight="1" x14ac:dyDescent="0.2"/>
    <row r="6" spans="1:39" ht="3" customHeight="1" x14ac:dyDescent="0.2"/>
    <row r="7" spans="1:39" ht="3" customHeight="1" x14ac:dyDescent="0.2"/>
    <row r="8" spans="1:39" ht="3" customHeight="1" x14ac:dyDescent="0.2"/>
    <row r="9" spans="1:39" ht="3" customHeight="1" x14ac:dyDescent="0.2"/>
    <row r="11" spans="1:39" s="61" customFormat="1" ht="32" x14ac:dyDescent="0.2">
      <c r="F11" s="62"/>
      <c r="G11" s="63"/>
      <c r="H11" s="62"/>
      <c r="K11" s="64" t="s">
        <v>70</v>
      </c>
      <c r="L11" s="64"/>
      <c r="N11" s="64" t="s">
        <v>64</v>
      </c>
      <c r="O11" s="64"/>
      <c r="Q11" s="64" t="s">
        <v>72</v>
      </c>
      <c r="R11" s="64"/>
      <c r="T11" s="64" t="s">
        <v>85</v>
      </c>
      <c r="U11" s="64"/>
      <c r="W11" s="64" t="s">
        <v>89</v>
      </c>
      <c r="X11" s="64"/>
      <c r="Z11" s="64" t="s">
        <v>78</v>
      </c>
      <c r="AA11" s="64"/>
      <c r="AC11" s="64" t="s">
        <v>76</v>
      </c>
      <c r="AD11" s="64"/>
      <c r="AF11" s="64" t="s">
        <v>84</v>
      </c>
      <c r="AG11" s="64"/>
      <c r="AI11" s="64" t="s">
        <v>73</v>
      </c>
      <c r="AJ11" s="64"/>
      <c r="AL11" s="64" t="s">
        <v>92</v>
      </c>
      <c r="AM11" s="64"/>
    </row>
    <row r="12" spans="1:39" ht="5.25" customHeight="1" x14ac:dyDescent="0.2">
      <c r="F12" s="9"/>
      <c r="G12" s="9"/>
      <c r="K12" s="24"/>
      <c r="L12" s="25"/>
      <c r="N12" s="24"/>
      <c r="O12" s="25"/>
      <c r="Q12" s="24"/>
      <c r="R12" s="25"/>
      <c r="T12" s="24"/>
      <c r="U12" s="25"/>
      <c r="W12" s="24"/>
      <c r="X12" s="25"/>
      <c r="Z12" s="24"/>
      <c r="AA12" s="25"/>
      <c r="AC12" s="24"/>
      <c r="AD12" s="25"/>
      <c r="AF12" s="24"/>
      <c r="AG12" s="25"/>
      <c r="AI12" s="24"/>
      <c r="AJ12" s="25"/>
      <c r="AL12" s="24"/>
      <c r="AM12" s="25"/>
    </row>
    <row r="13" spans="1:39" ht="30" x14ac:dyDescent="0.2">
      <c r="F13" s="7"/>
      <c r="G13" s="7"/>
      <c r="H13" s="7"/>
      <c r="K13" s="34">
        <f>_xlfn.XLOOKUP(K11, 'Survey results'!$F$12:$F$40, 'Survey results'!$G$12:$G$40)</f>
        <v>0.66434648105181748</v>
      </c>
      <c r="L13" s="33" t="s">
        <v>241</v>
      </c>
      <c r="N13" s="34">
        <f>_xlfn.XLOOKUP(N11, 'Survey results'!$F$12:$F$40, 'Survey results'!$G$12:$G$40)</f>
        <v>0.13225058004640372</v>
      </c>
      <c r="O13" s="33" t="s">
        <v>241</v>
      </c>
      <c r="Q13" s="34">
        <f>_xlfn.XLOOKUP(Q11, 'Survey results'!$F$12:$F$40, 'Survey results'!$G$12:$G$40)</f>
        <v>6.3418406805877806E-2</v>
      </c>
      <c r="R13" s="33" t="s">
        <v>241</v>
      </c>
      <c r="T13" s="34">
        <f>_xlfn.XLOOKUP(T11, 'Survey results'!$F$12:$F$40, 'Survey results'!$G$12:$G$40)</f>
        <v>0.47254447022428459</v>
      </c>
      <c r="U13" s="33" t="s">
        <v>241</v>
      </c>
      <c r="W13" s="34">
        <f>_xlfn.XLOOKUP(W11, 'Survey results'!$F$12:$F$40, 'Survey results'!$G$12:$G$40)</f>
        <v>9.0487238979118326E-2</v>
      </c>
      <c r="X13" s="33" t="s">
        <v>241</v>
      </c>
      <c r="Z13" s="34">
        <f>_xlfn.XLOOKUP(Z11, 'Survey results'!$F$12:$F$40, 'Survey results'!$G$12:$G$40)</f>
        <v>0.31245166279969067</v>
      </c>
      <c r="AA13" s="33" t="s">
        <v>241</v>
      </c>
      <c r="AC13" s="34">
        <f>_xlfn.XLOOKUP(AC11, 'Survey results'!$F$12:$F$40, 'Survey results'!$G$12:$G$40)</f>
        <v>0.35962877030162416</v>
      </c>
      <c r="AD13" s="33" t="s">
        <v>241</v>
      </c>
      <c r="AF13" s="34">
        <f>_xlfn.XLOOKUP(AF11, 'Survey results'!$F$12:$F$40, 'Survey results'!$G$12:$G$40)</f>
        <v>0.29930394431554525</v>
      </c>
      <c r="AG13" s="33" t="s">
        <v>241</v>
      </c>
      <c r="AI13" s="34">
        <f>_xlfn.XLOOKUP(AI11, 'Survey results'!$F$12:$F$40, 'Survey results'!$G$12:$G$40)</f>
        <v>0.14385150812064965</v>
      </c>
      <c r="AJ13" s="33" t="s">
        <v>241</v>
      </c>
      <c r="AL13" s="69"/>
      <c r="AM13" s="70"/>
    </row>
    <row r="14" spans="1:39" ht="15" x14ac:dyDescent="0.2">
      <c r="F14" s="7"/>
      <c r="G14" s="7"/>
      <c r="H14" s="7"/>
      <c r="K14" s="34">
        <f>_xlfn.XLOOKUP(K11, 'Survey results'!$F$12:$F$40, 'Survey results'!$H$12:$H$40)</f>
        <v>0.1136890951276102</v>
      </c>
      <c r="L14" s="33" t="s">
        <v>94</v>
      </c>
      <c r="N14" s="34">
        <f>_xlfn.XLOOKUP(N11, 'Survey results'!$F$12:$F$40, 'Survey results'!$H$12:$H$40)</f>
        <v>0.18020108275328692</v>
      </c>
      <c r="O14" s="33" t="s">
        <v>94</v>
      </c>
      <c r="Q14" s="34">
        <f>_xlfn.XLOOKUP(Q11, 'Survey results'!$F$12:$F$40, 'Survey results'!$H$12:$H$40)</f>
        <v>0.22737819025522041</v>
      </c>
      <c r="R14" s="33" t="s">
        <v>94</v>
      </c>
      <c r="T14" s="34">
        <f>_xlfn.XLOOKUP(T11, 'Survey results'!$F$12:$F$40, 'Survey results'!$H$12:$H$40)</f>
        <v>0.16627996906419179</v>
      </c>
      <c r="U14" s="33" t="s">
        <v>94</v>
      </c>
      <c r="W14" s="34">
        <f>_xlfn.XLOOKUP(W11, 'Survey results'!$F$12:$F$40, 'Survey results'!$H$12:$H$40)</f>
        <v>0.17246713070378963</v>
      </c>
      <c r="X14" s="33" t="s">
        <v>94</v>
      </c>
      <c r="Z14" s="34">
        <f>_xlfn.XLOOKUP(Z11, 'Survey results'!$F$12:$F$40, 'Survey results'!$H$12:$H$40)</f>
        <v>0.10131477184841454</v>
      </c>
      <c r="AA14" s="33" t="s">
        <v>94</v>
      </c>
      <c r="AC14" s="34">
        <f>_xlfn.XLOOKUP(AC11, 'Survey results'!$F$12:$F$40, 'Survey results'!$H$12:$H$40)</f>
        <v>8.8167053364269138E-2</v>
      </c>
      <c r="AD14" s="33" t="s">
        <v>94</v>
      </c>
      <c r="AF14" s="34">
        <f>_xlfn.XLOOKUP(AF11, 'Survey results'!$F$12:$F$40, 'Survey results'!$H$12:$H$40)</f>
        <v>6.6511987625676727E-2</v>
      </c>
      <c r="AG14" s="33" t="s">
        <v>94</v>
      </c>
      <c r="AI14" s="34">
        <f>_xlfn.XLOOKUP(AI11, 'Survey results'!$F$12:$F$40, 'Survey results'!$H$12:$H$40)</f>
        <v>0.17865429234338748</v>
      </c>
      <c r="AJ14" s="33" t="s">
        <v>94</v>
      </c>
      <c r="AL14" s="69"/>
      <c r="AM14" s="70"/>
    </row>
    <row r="15" spans="1:39" ht="5.25" customHeight="1" x14ac:dyDescent="0.2">
      <c r="F15" s="7"/>
      <c r="G15" s="7"/>
      <c r="H15" s="7"/>
      <c r="K15" s="24"/>
      <c r="L15" s="25"/>
      <c r="N15" s="24"/>
      <c r="O15" s="25"/>
      <c r="Q15" s="24"/>
      <c r="R15" s="25"/>
      <c r="T15" s="24"/>
      <c r="U15" s="25"/>
      <c r="W15" s="24"/>
      <c r="X15" s="25"/>
      <c r="Z15" s="24"/>
      <c r="AA15" s="25"/>
      <c r="AC15" s="24"/>
      <c r="AD15" s="25"/>
      <c r="AF15" s="24"/>
      <c r="AG15" s="25"/>
      <c r="AI15" s="24"/>
      <c r="AJ15" s="25"/>
      <c r="AL15" s="24"/>
      <c r="AM15" s="25"/>
    </row>
    <row r="16" spans="1:39" ht="5.25" customHeight="1" x14ac:dyDescent="0.2">
      <c r="F16" s="9"/>
      <c r="G16" s="9"/>
      <c r="H16" s="9"/>
      <c r="K16" s="24"/>
      <c r="L16" s="25"/>
      <c r="N16" s="24"/>
      <c r="O16" s="25"/>
      <c r="P16" s="93"/>
      <c r="Q16" s="24"/>
      <c r="R16" s="25"/>
      <c r="T16" s="24"/>
      <c r="U16" s="25"/>
      <c r="W16" s="24"/>
      <c r="X16" s="25"/>
      <c r="Z16" s="24"/>
      <c r="AA16" s="25"/>
      <c r="AC16" s="24"/>
      <c r="AD16" s="25"/>
      <c r="AF16" s="24"/>
      <c r="AG16" s="25"/>
      <c r="AI16" s="24"/>
      <c r="AJ16" s="25"/>
      <c r="AL16" s="24"/>
      <c r="AM16" s="25"/>
    </row>
    <row r="17" spans="6:40" s="10" customFormat="1" ht="15" x14ac:dyDescent="0.2">
      <c r="F17" s="9"/>
      <c r="G17" s="9"/>
      <c r="H17" s="9"/>
      <c r="I17" s="7"/>
      <c r="J17" s="7"/>
      <c r="K17" s="17" t="s">
        <v>53</v>
      </c>
      <c r="L17" s="17" t="s">
        <v>97</v>
      </c>
      <c r="M17" s="7"/>
      <c r="N17" s="17" t="s">
        <v>53</v>
      </c>
      <c r="O17" s="17" t="s">
        <v>97</v>
      </c>
      <c r="P17" s="7"/>
      <c r="Q17" s="17" t="s">
        <v>53</v>
      </c>
      <c r="R17" s="17" t="s">
        <v>97</v>
      </c>
      <c r="S17" s="7"/>
      <c r="T17" s="17" t="s">
        <v>53</v>
      </c>
      <c r="U17" s="17" t="s">
        <v>97</v>
      </c>
      <c r="V17" s="7"/>
      <c r="W17" s="17" t="s">
        <v>53</v>
      </c>
      <c r="X17" s="17" t="s">
        <v>97</v>
      </c>
      <c r="Y17" s="7"/>
      <c r="Z17" s="17" t="s">
        <v>53</v>
      </c>
      <c r="AA17" s="17" t="s">
        <v>97</v>
      </c>
      <c r="AB17" s="7"/>
      <c r="AC17" s="17" t="s">
        <v>53</v>
      </c>
      <c r="AD17" s="17" t="s">
        <v>97</v>
      </c>
      <c r="AE17" s="7"/>
      <c r="AF17" s="17" t="s">
        <v>53</v>
      </c>
      <c r="AG17" s="17" t="s">
        <v>97</v>
      </c>
      <c r="AH17" s="7"/>
      <c r="AI17" s="17" t="s">
        <v>53</v>
      </c>
      <c r="AJ17" s="18" t="s">
        <v>97</v>
      </c>
      <c r="AK17" s="7"/>
      <c r="AL17" s="65"/>
      <c r="AM17" s="66"/>
      <c r="AN17" s="7"/>
    </row>
    <row r="18" spans="6:40" ht="90" x14ac:dyDescent="0.2">
      <c r="F18" s="9"/>
      <c r="G18" s="35" t="s">
        <v>242</v>
      </c>
      <c r="H18" s="27"/>
      <c r="I18" s="56"/>
      <c r="K18" s="57" t="str">
        <f>Scores!K24</f>
        <v>Good</v>
      </c>
      <c r="L18" s="48" t="s">
        <v>243</v>
      </c>
      <c r="N18" s="57" t="str">
        <f>Scores!N24</f>
        <v>Good</v>
      </c>
      <c r="O18" s="48" t="s">
        <v>244</v>
      </c>
      <c r="Q18" s="57" t="str">
        <f>Scores!Q24</f>
        <v>Good</v>
      </c>
      <c r="R18" s="48" t="s">
        <v>245</v>
      </c>
      <c r="T18" s="57" t="str">
        <f>Scores!T24</f>
        <v>Excellent</v>
      </c>
      <c r="U18" s="48" t="s">
        <v>246</v>
      </c>
      <c r="W18" s="57" t="str">
        <f>Scores!W24</f>
        <v>Good</v>
      </c>
      <c r="X18" s="48" t="s">
        <v>247</v>
      </c>
      <c r="Z18" s="57" t="str">
        <f>Scores!Z24</f>
        <v>Excellent</v>
      </c>
      <c r="AA18" s="48" t="s">
        <v>248</v>
      </c>
      <c r="AC18" s="57" t="str">
        <f>Scores!AC24</f>
        <v>Excellent</v>
      </c>
      <c r="AD18" s="48" t="s">
        <v>249</v>
      </c>
      <c r="AF18" s="57" t="str">
        <f>Scores!AF24</f>
        <v>Excellent</v>
      </c>
      <c r="AG18" s="48" t="s">
        <v>250</v>
      </c>
      <c r="AI18" s="57" t="str">
        <f>Scores!AI24</f>
        <v>Fair</v>
      </c>
      <c r="AJ18" s="48" t="s">
        <v>251</v>
      </c>
      <c r="AL18" s="67"/>
      <c r="AM18" s="68"/>
    </row>
    <row r="19" spans="6:40" ht="5.25" customHeight="1" x14ac:dyDescent="0.2">
      <c r="F19" s="7"/>
      <c r="G19" s="7"/>
      <c r="H19" s="7"/>
      <c r="K19" s="24"/>
      <c r="L19" s="25"/>
      <c r="N19" s="24"/>
      <c r="O19" s="25"/>
      <c r="Q19" s="24"/>
      <c r="R19" s="25"/>
      <c r="T19" s="24"/>
      <c r="U19" s="25"/>
      <c r="W19" s="24"/>
      <c r="X19" s="25"/>
      <c r="Z19" s="24"/>
      <c r="AA19" s="25"/>
      <c r="AC19" s="24"/>
      <c r="AD19" s="25"/>
      <c r="AF19" s="24"/>
      <c r="AG19" s="25"/>
      <c r="AI19" s="24"/>
      <c r="AJ19" s="25"/>
      <c r="AL19" s="24"/>
      <c r="AM19" s="25"/>
    </row>
    <row r="20" spans="6:40" ht="5.25" customHeight="1" x14ac:dyDescent="0.2">
      <c r="F20" s="9"/>
      <c r="G20" s="9"/>
      <c r="H20" s="9"/>
      <c r="K20" s="24"/>
      <c r="L20" s="25"/>
      <c r="N20" s="24"/>
      <c r="O20" s="25"/>
      <c r="Q20" s="24"/>
      <c r="R20" s="25"/>
      <c r="T20" s="24"/>
      <c r="U20" s="25"/>
      <c r="W20" s="24"/>
      <c r="X20" s="25"/>
      <c r="Z20" s="24"/>
      <c r="AA20" s="25"/>
      <c r="AC20" s="24"/>
      <c r="AD20" s="25"/>
      <c r="AF20" s="24"/>
      <c r="AG20" s="25"/>
      <c r="AI20" s="24"/>
      <c r="AJ20" s="25"/>
      <c r="AL20" s="24"/>
      <c r="AM20" s="25"/>
    </row>
    <row r="21" spans="6:40" ht="21" customHeight="1" x14ac:dyDescent="0.2">
      <c r="F21" s="9"/>
      <c r="G21" s="35" t="s">
        <v>252</v>
      </c>
      <c r="H21" s="27"/>
      <c r="I21" s="36"/>
      <c r="J21" s="36"/>
      <c r="K21" s="37"/>
      <c r="L21" s="38"/>
      <c r="M21" s="36"/>
      <c r="N21" s="37"/>
      <c r="O21" s="38"/>
      <c r="P21" s="36"/>
      <c r="Q21" s="37"/>
      <c r="R21" s="38"/>
      <c r="S21" s="36"/>
      <c r="T21" s="37"/>
      <c r="U21" s="38"/>
      <c r="V21" s="36"/>
      <c r="W21" s="37"/>
      <c r="X21" s="38"/>
      <c r="Y21" s="36"/>
      <c r="Z21" s="37"/>
      <c r="AA21" s="38"/>
      <c r="AB21" s="36"/>
      <c r="AC21" s="37"/>
      <c r="AD21" s="38"/>
      <c r="AE21" s="36"/>
      <c r="AF21" s="37"/>
      <c r="AG21" s="38"/>
      <c r="AH21" s="36"/>
      <c r="AI21" s="37"/>
      <c r="AJ21" s="37"/>
      <c r="AK21" s="37"/>
      <c r="AL21" s="37"/>
      <c r="AM21" s="32"/>
    </row>
    <row r="22" spans="6:40" ht="5.25" customHeight="1" x14ac:dyDescent="0.2">
      <c r="F22" s="9"/>
      <c r="G22" s="9"/>
      <c r="H22" s="9"/>
      <c r="K22" s="24"/>
      <c r="L22" s="25"/>
      <c r="N22" s="24"/>
      <c r="O22" s="25"/>
      <c r="Q22" s="24"/>
      <c r="R22" s="25"/>
      <c r="T22" s="24"/>
      <c r="U22" s="25"/>
      <c r="W22" s="24"/>
      <c r="X22" s="25"/>
      <c r="Z22" s="24"/>
      <c r="AA22" s="25"/>
      <c r="AC22" s="24"/>
      <c r="AD22" s="25"/>
      <c r="AF22" s="24"/>
      <c r="AG22" s="25"/>
      <c r="AI22" s="24"/>
      <c r="AJ22" s="25"/>
      <c r="AL22" s="24"/>
      <c r="AM22" s="25"/>
    </row>
    <row r="23" spans="6:40" ht="30" x14ac:dyDescent="0.2">
      <c r="F23" s="7"/>
      <c r="G23" s="11" t="s">
        <v>95</v>
      </c>
      <c r="H23" s="11" t="s">
        <v>122</v>
      </c>
      <c r="I23" s="11" t="s">
        <v>253</v>
      </c>
      <c r="K23" s="13" t="s">
        <v>53</v>
      </c>
      <c r="L23" s="13" t="s">
        <v>97</v>
      </c>
      <c r="N23" s="13" t="s">
        <v>53</v>
      </c>
      <c r="O23" s="13" t="s">
        <v>97</v>
      </c>
      <c r="Q23" s="13" t="s">
        <v>53</v>
      </c>
      <c r="R23" s="13" t="s">
        <v>97</v>
      </c>
      <c r="T23" s="13" t="s">
        <v>53</v>
      </c>
      <c r="U23" s="13" t="s">
        <v>97</v>
      </c>
      <c r="W23" s="13" t="s">
        <v>53</v>
      </c>
      <c r="X23" s="13" t="s">
        <v>97</v>
      </c>
      <c r="Z23" s="13" t="s">
        <v>53</v>
      </c>
      <c r="AA23" s="13" t="s">
        <v>97</v>
      </c>
      <c r="AC23" s="13" t="s">
        <v>53</v>
      </c>
      <c r="AD23" s="13" t="s">
        <v>97</v>
      </c>
      <c r="AF23" s="13" t="s">
        <v>53</v>
      </c>
      <c r="AG23" s="13" t="s">
        <v>97</v>
      </c>
      <c r="AI23" s="13" t="s">
        <v>53</v>
      </c>
      <c r="AJ23" s="13" t="s">
        <v>97</v>
      </c>
      <c r="AL23" s="13" t="s">
        <v>53</v>
      </c>
      <c r="AM23" s="13" t="s">
        <v>97</v>
      </c>
    </row>
    <row r="24" spans="6:40" ht="210" x14ac:dyDescent="0.2">
      <c r="G24" s="21" t="s">
        <v>134</v>
      </c>
      <c r="H24" s="21" t="s">
        <v>135</v>
      </c>
      <c r="I24" s="55" t="s">
        <v>254</v>
      </c>
      <c r="K24" s="31" t="str">
        <f>Scores!K64</f>
        <v>Good</v>
      </c>
      <c r="L24" s="20" t="s">
        <v>255</v>
      </c>
      <c r="N24" s="31" t="str">
        <f>Scores!N64</f>
        <v>Good</v>
      </c>
      <c r="O24" s="20" t="s">
        <v>255</v>
      </c>
      <c r="Q24" s="31" t="str">
        <f>Scores!Q64</f>
        <v>Good</v>
      </c>
      <c r="R24" s="20" t="s">
        <v>256</v>
      </c>
      <c r="T24" s="31" t="str">
        <f>Scores!T64</f>
        <v>Good</v>
      </c>
      <c r="U24" s="20" t="s">
        <v>257</v>
      </c>
      <c r="W24" s="31" t="str">
        <f>Scores!W64</f>
        <v>Unknown</v>
      </c>
      <c r="X24" s="20" t="s">
        <v>258</v>
      </c>
      <c r="Z24" s="31" t="str">
        <f>Scores!Z64</f>
        <v>Excellent</v>
      </c>
      <c r="AA24" s="20" t="s">
        <v>259</v>
      </c>
      <c r="AC24" s="31" t="str">
        <f>Scores!AC64</f>
        <v>Fair</v>
      </c>
      <c r="AD24" s="20" t="s">
        <v>260</v>
      </c>
      <c r="AF24" s="31" t="str">
        <f>Scores!AF64</f>
        <v>Excellent</v>
      </c>
      <c r="AG24" s="20" t="s">
        <v>261</v>
      </c>
      <c r="AI24" s="31" t="str">
        <f>Scores!AI64</f>
        <v>Good</v>
      </c>
      <c r="AJ24" s="20" t="s">
        <v>262</v>
      </c>
      <c r="AL24" s="31" t="str">
        <f>Scores!AL64</f>
        <v>Good</v>
      </c>
      <c r="AM24" s="20" t="s">
        <v>263</v>
      </c>
    </row>
    <row r="25" spans="6:40" ht="150" x14ac:dyDescent="0.2">
      <c r="G25" s="21" t="s">
        <v>134</v>
      </c>
      <c r="H25" s="21" t="s">
        <v>129</v>
      </c>
      <c r="I25" s="21" t="s">
        <v>264</v>
      </c>
      <c r="K25" s="31" t="str">
        <f>Scores!K65</f>
        <v>Excellent</v>
      </c>
      <c r="L25" s="20" t="s">
        <v>265</v>
      </c>
      <c r="N25" s="31" t="str">
        <f>Scores!N65</f>
        <v>Unknown</v>
      </c>
      <c r="O25" s="20" t="s">
        <v>111</v>
      </c>
      <c r="Q25" s="31" t="str">
        <f>Scores!Q65</f>
        <v>Unknown</v>
      </c>
      <c r="R25" s="20" t="s">
        <v>258</v>
      </c>
      <c r="T25" s="31" t="str">
        <f>Scores!T65</f>
        <v>Unknown</v>
      </c>
      <c r="U25" s="20" t="s">
        <v>258</v>
      </c>
      <c r="W25" s="31" t="str">
        <f>Scores!W65</f>
        <v>Unknown</v>
      </c>
      <c r="X25" s="20" t="s">
        <v>258</v>
      </c>
      <c r="Z25" s="31" t="str">
        <f>Scores!Z65</f>
        <v>Excellent</v>
      </c>
      <c r="AA25" s="20" t="s">
        <v>266</v>
      </c>
      <c r="AC25" s="31" t="str">
        <f>Scores!AC65</f>
        <v>Unknown</v>
      </c>
      <c r="AD25" s="20" t="s">
        <v>111</v>
      </c>
      <c r="AF25" s="31" t="str">
        <f>Scores!AF65</f>
        <v>Fair</v>
      </c>
      <c r="AG25" s="20" t="s">
        <v>142</v>
      </c>
      <c r="AI25" s="31" t="str">
        <f>Scores!AI65</f>
        <v>Unknown</v>
      </c>
      <c r="AJ25" s="20" t="s">
        <v>258</v>
      </c>
      <c r="AL25" s="31" t="str">
        <f>Scores!AL65</f>
        <v>Good</v>
      </c>
      <c r="AM25" s="20" t="s">
        <v>267</v>
      </c>
    </row>
    <row r="26" spans="6:40" ht="135" x14ac:dyDescent="0.2">
      <c r="G26" s="21" t="s">
        <v>134</v>
      </c>
      <c r="H26" s="21" t="s">
        <v>150</v>
      </c>
      <c r="I26" s="21" t="s">
        <v>268</v>
      </c>
      <c r="K26" s="31" t="str">
        <f>Scores!K66</f>
        <v>Good</v>
      </c>
      <c r="L26" s="20" t="s">
        <v>269</v>
      </c>
      <c r="N26" s="31" t="str">
        <f>Scores!N66</f>
        <v>Good</v>
      </c>
      <c r="O26" s="20" t="s">
        <v>270</v>
      </c>
      <c r="Q26" s="31" t="str">
        <f>Scores!Q66</f>
        <v>Fair</v>
      </c>
      <c r="R26" s="20" t="s">
        <v>271</v>
      </c>
      <c r="T26" s="31" t="str">
        <f>Scores!T66</f>
        <v>Unknown</v>
      </c>
      <c r="U26" s="20" t="s">
        <v>258</v>
      </c>
      <c r="W26" s="31" t="str">
        <f>Scores!W66</f>
        <v>Fair</v>
      </c>
      <c r="X26" s="20" t="s">
        <v>272</v>
      </c>
      <c r="Z26" s="31" t="str">
        <f>Scores!Z66</f>
        <v>Unknown</v>
      </c>
      <c r="AA26" s="20" t="s">
        <v>258</v>
      </c>
      <c r="AC26" s="31" t="str">
        <f>Scores!AC66</f>
        <v>Unknown</v>
      </c>
      <c r="AD26" s="20" t="s">
        <v>111</v>
      </c>
      <c r="AF26" s="31" t="str">
        <f>Scores!AF66</f>
        <v>Unknown</v>
      </c>
      <c r="AG26" s="20" t="s">
        <v>111</v>
      </c>
      <c r="AI26" s="31" t="str">
        <f>Scores!AI66</f>
        <v>Unknown</v>
      </c>
      <c r="AJ26" s="20" t="s">
        <v>258</v>
      </c>
      <c r="AL26" s="31" t="str">
        <f>Scores!AL66</f>
        <v>Fair</v>
      </c>
      <c r="AM26" s="20" t="s">
        <v>273</v>
      </c>
    </row>
    <row r="27" spans="6:40" ht="150" x14ac:dyDescent="0.2">
      <c r="G27" s="21" t="s">
        <v>134</v>
      </c>
      <c r="H27" s="21" t="s">
        <v>127</v>
      </c>
      <c r="I27" s="55" t="s">
        <v>274</v>
      </c>
      <c r="K27" s="31" t="str">
        <f>Scores!K67</f>
        <v>Good</v>
      </c>
      <c r="L27" s="20" t="s">
        <v>275</v>
      </c>
      <c r="N27" s="31" t="str">
        <f>Scores!N67</f>
        <v>Good</v>
      </c>
      <c r="O27" s="20" t="s">
        <v>276</v>
      </c>
      <c r="Q27" s="31" t="str">
        <f>Scores!Q67</f>
        <v>Excellent</v>
      </c>
      <c r="R27" s="20" t="s">
        <v>277</v>
      </c>
      <c r="T27" s="31" t="str">
        <f>Scores!T67</f>
        <v>Excellent</v>
      </c>
      <c r="U27" s="20" t="s">
        <v>278</v>
      </c>
      <c r="W27" s="31" t="str">
        <f>Scores!W67</f>
        <v>Fair</v>
      </c>
      <c r="X27" s="20" t="s">
        <v>279</v>
      </c>
      <c r="Z27" s="31" t="str">
        <f>Scores!Z67</f>
        <v>Unknown</v>
      </c>
      <c r="AA27" s="20" t="s">
        <v>258</v>
      </c>
      <c r="AC27" s="31" t="str">
        <f>Scores!AC67</f>
        <v>Excellent</v>
      </c>
      <c r="AD27" s="20" t="s">
        <v>278</v>
      </c>
      <c r="AF27" s="31" t="str">
        <f>Scores!AF67</f>
        <v>Excellent</v>
      </c>
      <c r="AG27" s="20" t="s">
        <v>280</v>
      </c>
      <c r="AI27" s="31" t="str">
        <f>Scores!AI67</f>
        <v>Poor</v>
      </c>
      <c r="AJ27" s="20" t="s">
        <v>281</v>
      </c>
      <c r="AL27" s="31" t="str">
        <f>Scores!AL67</f>
        <v>Good</v>
      </c>
      <c r="AM27" s="20" t="s">
        <v>282</v>
      </c>
    </row>
    <row r="28" spans="6:40" ht="135" x14ac:dyDescent="0.2">
      <c r="G28" s="41" t="s">
        <v>126</v>
      </c>
      <c r="H28" s="41" t="s">
        <v>127</v>
      </c>
      <c r="I28" s="58" t="s">
        <v>283</v>
      </c>
      <c r="K28" s="31" t="str">
        <f>Scores!K68</f>
        <v>Fair</v>
      </c>
      <c r="L28" s="43" t="s">
        <v>284</v>
      </c>
      <c r="N28" s="31" t="str">
        <f>Scores!N68</f>
        <v>Unknown</v>
      </c>
      <c r="O28" s="43" t="s">
        <v>111</v>
      </c>
      <c r="Q28" s="31" t="str">
        <f>Scores!Q68</f>
        <v>Excellent</v>
      </c>
      <c r="R28" s="43" t="s">
        <v>285</v>
      </c>
      <c r="T28" s="31" t="str">
        <f>Scores!T68</f>
        <v>Unknown</v>
      </c>
      <c r="U28" s="43" t="s">
        <v>258</v>
      </c>
      <c r="W28" s="31" t="str">
        <f>Scores!W68</f>
        <v>Unknown</v>
      </c>
      <c r="X28" s="43" t="s">
        <v>258</v>
      </c>
      <c r="Z28" s="31" t="str">
        <f>Scores!Z68</f>
        <v>Unknown</v>
      </c>
      <c r="AA28" s="43" t="s">
        <v>258</v>
      </c>
      <c r="AC28" s="31" t="str">
        <f>Scores!AC68</f>
        <v>Unknown</v>
      </c>
      <c r="AD28" s="43" t="s">
        <v>111</v>
      </c>
      <c r="AF28" s="31" t="str">
        <f>Scores!AF68</f>
        <v>Unknown</v>
      </c>
      <c r="AG28" s="43" t="s">
        <v>111</v>
      </c>
      <c r="AI28" s="31" t="str">
        <f>Scores!AI68</f>
        <v>Unknown</v>
      </c>
      <c r="AJ28" s="43" t="s">
        <v>258</v>
      </c>
      <c r="AL28" s="31" t="str">
        <f>Scores!AL68</f>
        <v>Poor</v>
      </c>
      <c r="AM28" s="43" t="s">
        <v>286</v>
      </c>
    </row>
    <row r="29" spans="6:40" ht="180" x14ac:dyDescent="0.2">
      <c r="G29" s="41" t="s">
        <v>126</v>
      </c>
      <c r="H29" s="41" t="s">
        <v>129</v>
      </c>
      <c r="I29" s="58" t="s">
        <v>287</v>
      </c>
      <c r="K29" s="31" t="str">
        <f>Scores!K69</f>
        <v>Fair</v>
      </c>
      <c r="L29" s="43" t="s">
        <v>288</v>
      </c>
      <c r="N29" s="31" t="str">
        <f>Scores!N69</f>
        <v>Unknown</v>
      </c>
      <c r="O29" s="43" t="s">
        <v>111</v>
      </c>
      <c r="Q29" s="31" t="str">
        <f>Scores!Q69</f>
        <v>Unknown</v>
      </c>
      <c r="R29" s="43" t="s">
        <v>258</v>
      </c>
      <c r="T29" s="31" t="str">
        <f>Scores!T69</f>
        <v>Excellent</v>
      </c>
      <c r="U29" s="43" t="s">
        <v>289</v>
      </c>
      <c r="W29" s="31" t="str">
        <f>Scores!W69</f>
        <v>Unknown</v>
      </c>
      <c r="X29" s="43" t="s">
        <v>258</v>
      </c>
      <c r="Z29" s="31" t="str">
        <f>Scores!Z69</f>
        <v>Excellent</v>
      </c>
      <c r="AA29" s="43" t="s">
        <v>132</v>
      </c>
      <c r="AC29" s="31" t="str">
        <f>Scores!AC69</f>
        <v>Unknown</v>
      </c>
      <c r="AD29" s="43" t="s">
        <v>111</v>
      </c>
      <c r="AF29" s="31" t="str">
        <f>Scores!AF69</f>
        <v>Unknown</v>
      </c>
      <c r="AG29" s="43" t="s">
        <v>111</v>
      </c>
      <c r="AI29" s="31" t="str">
        <f>Scores!AI69</f>
        <v>Unknown</v>
      </c>
      <c r="AJ29" s="43" t="s">
        <v>258</v>
      </c>
      <c r="AL29" s="31" t="str">
        <f>Scores!AL69</f>
        <v>Poor</v>
      </c>
      <c r="AM29" s="43" t="s">
        <v>290</v>
      </c>
    </row>
  </sheetData>
  <conditionalFormatting sqref="A5">
    <cfRule type="expression" dxfId="194" priority="1" stopIfTrue="1">
      <formula>COUNT($B:$B)=0</formula>
    </cfRule>
    <cfRule type="cellIs" dxfId="193" priority="2" operator="equal">
      <formula>0</formula>
    </cfRule>
  </conditionalFormatting>
  <conditionalFormatting sqref="A2:D2">
    <cfRule type="expression" dxfId="192" priority="174">
      <formula>ISERROR(A2)</formula>
    </cfRule>
  </conditionalFormatting>
  <conditionalFormatting sqref="A1:E1">
    <cfRule type="expression" dxfId="191" priority="173">
      <formula>ISERROR(A1)</formula>
    </cfRule>
  </conditionalFormatting>
  <conditionalFormatting sqref="A13:AJ14">
    <cfRule type="cellIs" dxfId="190" priority="342" operator="equal">
      <formula>"Excellent"</formula>
    </cfRule>
    <cfRule type="cellIs" dxfId="189" priority="341" operator="equal">
      <formula>"Good"</formula>
    </cfRule>
    <cfRule type="cellIs" dxfId="188" priority="340" operator="equal">
      <formula>"Fair"</formula>
    </cfRule>
    <cfRule type="cellIs" dxfId="187" priority="339" operator="equal">
      <formula>"Unknown"</formula>
    </cfRule>
    <cfRule type="cellIs" dxfId="186" priority="338" operator="equal">
      <formula>"Poor"</formula>
    </cfRule>
  </conditionalFormatting>
  <conditionalFormatting sqref="F18 I10:J10 AH10 F12:G12 I12:AJ12 A15:J15 F15:AJ17 A19:AJ19 K20:L29 N20:O29 Q20:R29 T20:U29 W20:X29 Z20:AA29 AC20:AD29 AF20:AG29 AI20:AJ29 AI21:AK21 G23:I29">
    <cfRule type="cellIs" dxfId="185" priority="632" operator="equal">
      <formula>"Excellent"</formula>
    </cfRule>
    <cfRule type="cellIs" dxfId="184" priority="631" operator="equal">
      <formula>"Good"</formula>
    </cfRule>
    <cfRule type="cellIs" dxfId="183" priority="630" operator="equal">
      <formula>"Fair"</formula>
    </cfRule>
    <cfRule type="cellIs" dxfId="182" priority="629" operator="equal">
      <formula>"Unknown"</formula>
    </cfRule>
    <cfRule type="cellIs" dxfId="181" priority="628" operator="equal">
      <formula>"Poor"</formula>
    </cfRule>
  </conditionalFormatting>
  <conditionalFormatting sqref="F18">
    <cfRule type="cellIs" dxfId="180" priority="627" operator="equal">
      <formula>"Excellent"</formula>
    </cfRule>
    <cfRule type="cellIs" dxfId="179" priority="626" operator="equal">
      <formula>"Good"</formula>
    </cfRule>
    <cfRule type="cellIs" dxfId="178" priority="625" operator="equal">
      <formula>"Fair"</formula>
    </cfRule>
    <cfRule type="cellIs" dxfId="177" priority="624" operator="equal">
      <formula>"Poor"</formula>
    </cfRule>
    <cfRule type="cellIs" dxfId="176" priority="623" operator="equal">
      <formula>"Unknown"</formula>
    </cfRule>
  </conditionalFormatting>
  <conditionalFormatting sqref="F20:I22">
    <cfRule type="cellIs" dxfId="175" priority="347" operator="equal">
      <formula>"Excellent"</formula>
    </cfRule>
    <cfRule type="cellIs" dxfId="174" priority="346" operator="equal">
      <formula>"Good"</formula>
    </cfRule>
    <cfRule type="cellIs" dxfId="173" priority="345" operator="equal">
      <formula>"Fair"</formula>
    </cfRule>
    <cfRule type="cellIs" dxfId="172" priority="344" operator="equal">
      <formula>"Unknown"</formula>
    </cfRule>
    <cfRule type="cellIs" dxfId="171" priority="343" operator="equal">
      <formula>"Poor"</formula>
    </cfRule>
  </conditionalFormatting>
  <conditionalFormatting sqref="G11">
    <cfRule type="cellIs" dxfId="170" priority="107" operator="equal">
      <formula>"Excellent"</formula>
    </cfRule>
    <cfRule type="cellIs" dxfId="169" priority="103" operator="equal">
      <formula>"Poor"</formula>
    </cfRule>
    <cfRule type="cellIs" dxfId="168" priority="106" operator="equal">
      <formula>"Good"</formula>
    </cfRule>
    <cfRule type="cellIs" dxfId="167" priority="105" operator="equal">
      <formula>"Fair"</formula>
    </cfRule>
    <cfRule type="cellIs" dxfId="166" priority="104" operator="equal">
      <formula>"Unknown"</formula>
    </cfRule>
  </conditionalFormatting>
  <conditionalFormatting sqref="G18:AJ18">
    <cfRule type="cellIs" dxfId="165" priority="181" operator="equal">
      <formula>"Excellent"</formula>
    </cfRule>
    <cfRule type="cellIs" dxfId="164" priority="180" operator="equal">
      <formula>"Good"</formula>
    </cfRule>
    <cfRule type="cellIs" dxfId="163" priority="179" operator="equal">
      <formula>"Fair"</formula>
    </cfRule>
    <cfRule type="cellIs" dxfId="162" priority="178" operator="equal">
      <formula>"Unknown"</formula>
    </cfRule>
    <cfRule type="cellIs" dxfId="161" priority="177" operator="equal">
      <formula>"Poor"</formula>
    </cfRule>
  </conditionalFormatting>
  <conditionalFormatting sqref="I20:J30">
    <cfRule type="cellIs" dxfId="160" priority="391" operator="equal">
      <formula>"Good"</formula>
    </cfRule>
    <cfRule type="cellIs" dxfId="159" priority="390" operator="equal">
      <formula>"Fair"</formula>
    </cfRule>
    <cfRule type="cellIs" dxfId="158" priority="389" operator="equal">
      <formula>"Unknown"</formula>
    </cfRule>
    <cfRule type="cellIs" dxfId="157" priority="388" operator="equal">
      <formula>"Poor"</formula>
    </cfRule>
    <cfRule type="cellIs" dxfId="156" priority="392" operator="equal">
      <formula>"Excellent"</formula>
    </cfRule>
  </conditionalFormatting>
  <conditionalFormatting sqref="I11:L11">
    <cfRule type="cellIs" dxfId="155" priority="21" operator="equal">
      <formula>"Good"</formula>
    </cfRule>
    <cfRule type="cellIs" dxfId="154" priority="18" operator="equal">
      <formula>"Poor"</formula>
    </cfRule>
    <cfRule type="cellIs" dxfId="153" priority="19" operator="equal">
      <formula>"Unknown"</formula>
    </cfRule>
    <cfRule type="cellIs" dxfId="152" priority="22" operator="equal">
      <formula>"Excellent"</formula>
    </cfRule>
    <cfRule type="cellIs" dxfId="151" priority="20" operator="equal">
      <formula>"Fair"</formula>
    </cfRule>
  </conditionalFormatting>
  <conditionalFormatting sqref="M10:M11">
    <cfRule type="cellIs" dxfId="150" priority="93" operator="equal">
      <formula>"Poor"</formula>
    </cfRule>
    <cfRule type="cellIs" dxfId="149" priority="94" operator="equal">
      <formula>"Unknown"</formula>
    </cfRule>
    <cfRule type="cellIs" dxfId="148" priority="97" operator="equal">
      <formula>"Excellent"</formula>
    </cfRule>
    <cfRule type="cellIs" dxfId="147" priority="96" operator="equal">
      <formula>"Good"</formula>
    </cfRule>
    <cfRule type="cellIs" dxfId="146" priority="95" operator="equal">
      <formula>"Fair"</formula>
    </cfRule>
  </conditionalFormatting>
  <conditionalFormatting sqref="M20:M30">
    <cfRule type="cellIs" dxfId="145" priority="582" operator="equal">
      <formula>"Excellent"</formula>
    </cfRule>
    <cfRule type="cellIs" dxfId="144" priority="581" operator="equal">
      <formula>"Good"</formula>
    </cfRule>
    <cfRule type="cellIs" dxfId="143" priority="580" operator="equal">
      <formula>"Fair"</formula>
    </cfRule>
    <cfRule type="cellIs" dxfId="142" priority="579" operator="equal">
      <formula>"Unknown"</formula>
    </cfRule>
    <cfRule type="cellIs" dxfId="141" priority="578" operator="equal">
      <formula>"Poor"</formula>
    </cfRule>
  </conditionalFormatting>
  <conditionalFormatting sqref="N11:O11">
    <cfRule type="cellIs" dxfId="140" priority="25" operator="equal">
      <formula>"Fair"</formula>
    </cfRule>
    <cfRule type="cellIs" dxfId="139" priority="26" operator="equal">
      <formula>"Good"</formula>
    </cfRule>
    <cfRule type="cellIs" dxfId="138" priority="23" operator="equal">
      <formula>"Poor"</formula>
    </cfRule>
    <cfRule type="cellIs" dxfId="137" priority="27" operator="equal">
      <formula>"Excellent"</formula>
    </cfRule>
    <cfRule type="cellIs" dxfId="136" priority="24" operator="equal">
      <formula>"Unknown"</formula>
    </cfRule>
  </conditionalFormatting>
  <conditionalFormatting sqref="P10:P11">
    <cfRule type="cellIs" dxfId="135" priority="88" operator="equal">
      <formula>"Poor"</formula>
    </cfRule>
    <cfRule type="cellIs" dxfId="134" priority="92" operator="equal">
      <formula>"Excellent"</formula>
    </cfRule>
    <cfRule type="cellIs" dxfId="133" priority="91" operator="equal">
      <formula>"Good"</formula>
    </cfRule>
    <cfRule type="cellIs" dxfId="132" priority="90" operator="equal">
      <formula>"Fair"</formula>
    </cfRule>
    <cfRule type="cellIs" dxfId="131" priority="89" operator="equal">
      <formula>"Unknown"</formula>
    </cfRule>
  </conditionalFormatting>
  <conditionalFormatting sqref="P20:P30">
    <cfRule type="cellIs" dxfId="130" priority="383" operator="equal">
      <formula>"Poor"</formula>
    </cfRule>
    <cfRule type="cellIs" dxfId="129" priority="384" operator="equal">
      <formula>"Unknown"</formula>
    </cfRule>
    <cfRule type="cellIs" dxfId="128" priority="385" operator="equal">
      <formula>"Fair"</formula>
    </cfRule>
    <cfRule type="cellIs" dxfId="127" priority="386" operator="equal">
      <formula>"Good"</formula>
    </cfRule>
    <cfRule type="cellIs" dxfId="126" priority="387" operator="equal">
      <formula>"Excellent"</formula>
    </cfRule>
  </conditionalFormatting>
  <conditionalFormatting sqref="Q11:R11">
    <cfRule type="cellIs" dxfId="125" priority="31" operator="equal">
      <formula>"Good"</formula>
    </cfRule>
    <cfRule type="cellIs" dxfId="124" priority="30" operator="equal">
      <formula>"Fair"</formula>
    </cfRule>
    <cfRule type="cellIs" dxfId="123" priority="32" operator="equal">
      <formula>"Excellent"</formula>
    </cfRule>
    <cfRule type="cellIs" dxfId="122" priority="28" operator="equal">
      <formula>"Poor"</formula>
    </cfRule>
    <cfRule type="cellIs" dxfId="121" priority="29" operator="equal">
      <formula>"Unknown"</formula>
    </cfRule>
  </conditionalFormatting>
  <conditionalFormatting sqref="S10:S11">
    <cfRule type="cellIs" dxfId="120" priority="83" operator="equal">
      <formula>"Poor"</formula>
    </cfRule>
    <cfRule type="cellIs" dxfId="119" priority="84" operator="equal">
      <formula>"Unknown"</formula>
    </cfRule>
    <cfRule type="cellIs" dxfId="118" priority="85" operator="equal">
      <formula>"Fair"</formula>
    </cfRule>
    <cfRule type="cellIs" dxfId="117" priority="86" operator="equal">
      <formula>"Good"</formula>
    </cfRule>
    <cfRule type="cellIs" dxfId="116" priority="87" operator="equal">
      <formula>"Excellent"</formula>
    </cfRule>
  </conditionalFormatting>
  <conditionalFormatting sqref="S20:S30">
    <cfRule type="cellIs" dxfId="115" priority="381" operator="equal">
      <formula>"Good"</formula>
    </cfRule>
    <cfRule type="cellIs" dxfId="114" priority="382" operator="equal">
      <formula>"Excellent"</formula>
    </cfRule>
    <cfRule type="cellIs" dxfId="113" priority="378" operator="equal">
      <formula>"Poor"</formula>
    </cfRule>
    <cfRule type="cellIs" dxfId="112" priority="379" operator="equal">
      <formula>"Unknown"</formula>
    </cfRule>
    <cfRule type="cellIs" dxfId="111" priority="380" operator="equal">
      <formula>"Fair"</formula>
    </cfRule>
  </conditionalFormatting>
  <conditionalFormatting sqref="T11:U11">
    <cfRule type="cellIs" dxfId="110" priority="35" operator="equal">
      <formula>"Fair"</formula>
    </cfRule>
    <cfRule type="cellIs" dxfId="109" priority="36" operator="equal">
      <formula>"Good"</formula>
    </cfRule>
    <cfRule type="cellIs" dxfId="108" priority="33" operator="equal">
      <formula>"Poor"</formula>
    </cfRule>
    <cfRule type="cellIs" dxfId="107" priority="34" operator="equal">
      <formula>"Unknown"</formula>
    </cfRule>
    <cfRule type="cellIs" dxfId="106" priority="37" operator="equal">
      <formula>"Excellent"</formula>
    </cfRule>
  </conditionalFormatting>
  <conditionalFormatting sqref="V10:V11">
    <cfRule type="cellIs" dxfId="105" priority="78" operator="equal">
      <formula>"Poor"</formula>
    </cfRule>
    <cfRule type="cellIs" dxfId="104" priority="79" operator="equal">
      <formula>"Unknown"</formula>
    </cfRule>
    <cfRule type="cellIs" dxfId="103" priority="80" operator="equal">
      <formula>"Fair"</formula>
    </cfRule>
    <cfRule type="cellIs" dxfId="102" priority="82" operator="equal">
      <formula>"Excellent"</formula>
    </cfRule>
    <cfRule type="cellIs" dxfId="101" priority="81" operator="equal">
      <formula>"Good"</formula>
    </cfRule>
  </conditionalFormatting>
  <conditionalFormatting sqref="V20:V30">
    <cfRule type="cellIs" dxfId="100" priority="373" operator="equal">
      <formula>"Poor"</formula>
    </cfRule>
    <cfRule type="cellIs" dxfId="99" priority="374" operator="equal">
      <formula>"Unknown"</formula>
    </cfRule>
    <cfRule type="cellIs" dxfId="98" priority="375" operator="equal">
      <formula>"Fair"</formula>
    </cfRule>
    <cfRule type="cellIs" dxfId="97" priority="376" operator="equal">
      <formula>"Good"</formula>
    </cfRule>
    <cfRule type="cellIs" dxfId="96" priority="377" operator="equal">
      <formula>"Excellent"</formula>
    </cfRule>
  </conditionalFormatting>
  <conditionalFormatting sqref="W11:X11">
    <cfRule type="cellIs" dxfId="95" priority="42" operator="equal">
      <formula>"Excellent"</formula>
    </cfRule>
    <cfRule type="cellIs" dxfId="94" priority="41" operator="equal">
      <formula>"Good"</formula>
    </cfRule>
    <cfRule type="cellIs" dxfId="93" priority="38" operator="equal">
      <formula>"Poor"</formula>
    </cfRule>
    <cfRule type="cellIs" dxfId="92" priority="39" operator="equal">
      <formula>"Unknown"</formula>
    </cfRule>
    <cfRule type="cellIs" dxfId="91" priority="40" operator="equal">
      <formula>"Fair"</formula>
    </cfRule>
  </conditionalFormatting>
  <conditionalFormatting sqref="Y10:Y11">
    <cfRule type="cellIs" dxfId="90" priority="73" operator="equal">
      <formula>"Poor"</formula>
    </cfRule>
    <cfRule type="cellIs" dxfId="89" priority="77" operator="equal">
      <formula>"Excellent"</formula>
    </cfRule>
    <cfRule type="cellIs" dxfId="88" priority="76" operator="equal">
      <formula>"Good"</formula>
    </cfRule>
    <cfRule type="cellIs" dxfId="87" priority="75" operator="equal">
      <formula>"Fair"</formula>
    </cfRule>
    <cfRule type="cellIs" dxfId="86" priority="74" operator="equal">
      <formula>"Unknown"</formula>
    </cfRule>
  </conditionalFormatting>
  <conditionalFormatting sqref="Y20:Y30">
    <cfRule type="cellIs" dxfId="85" priority="369" operator="equal">
      <formula>"Unknown"</formula>
    </cfRule>
    <cfRule type="cellIs" dxfId="84" priority="368" operator="equal">
      <formula>"Poor"</formula>
    </cfRule>
    <cfRule type="cellIs" dxfId="83" priority="372" operator="equal">
      <formula>"Excellent"</formula>
    </cfRule>
    <cfRule type="cellIs" dxfId="82" priority="371" operator="equal">
      <formula>"Good"</formula>
    </cfRule>
    <cfRule type="cellIs" dxfId="81" priority="370" operator="equal">
      <formula>"Fair"</formula>
    </cfRule>
  </conditionalFormatting>
  <conditionalFormatting sqref="Z11:AA11">
    <cfRule type="cellIs" dxfId="80" priority="46" operator="equal">
      <formula>"Good"</formula>
    </cfRule>
    <cfRule type="cellIs" dxfId="79" priority="47" operator="equal">
      <formula>"Excellent"</formula>
    </cfRule>
    <cfRule type="cellIs" dxfId="78" priority="45" operator="equal">
      <formula>"Fair"</formula>
    </cfRule>
    <cfRule type="cellIs" dxfId="77" priority="44" operator="equal">
      <formula>"Unknown"</formula>
    </cfRule>
    <cfRule type="cellIs" dxfId="76" priority="43" operator="equal">
      <formula>"Poor"</formula>
    </cfRule>
  </conditionalFormatting>
  <conditionalFormatting sqref="AB10:AB11">
    <cfRule type="cellIs" dxfId="75" priority="72" operator="equal">
      <formula>"Excellent"</formula>
    </cfRule>
    <cfRule type="cellIs" dxfId="74" priority="71" operator="equal">
      <formula>"Good"</formula>
    </cfRule>
    <cfRule type="cellIs" dxfId="73" priority="68" operator="equal">
      <formula>"Poor"</formula>
    </cfRule>
    <cfRule type="cellIs" dxfId="72" priority="69" operator="equal">
      <formula>"Unknown"</formula>
    </cfRule>
    <cfRule type="cellIs" dxfId="71" priority="70" operator="equal">
      <formula>"Fair"</formula>
    </cfRule>
  </conditionalFormatting>
  <conditionalFormatting sqref="AB20:AB30">
    <cfRule type="cellIs" dxfId="70" priority="363" operator="equal">
      <formula>"Poor"</formula>
    </cfRule>
    <cfRule type="cellIs" dxfId="69" priority="367" operator="equal">
      <formula>"Excellent"</formula>
    </cfRule>
    <cfRule type="cellIs" dxfId="68" priority="366" operator="equal">
      <formula>"Good"</formula>
    </cfRule>
    <cfRule type="cellIs" dxfId="67" priority="365" operator="equal">
      <formula>"Fair"</formula>
    </cfRule>
    <cfRule type="cellIs" dxfId="66" priority="364" operator="equal">
      <formula>"Unknown"</formula>
    </cfRule>
  </conditionalFormatting>
  <conditionalFormatting sqref="AC11:AD11">
    <cfRule type="cellIs" dxfId="65" priority="51" operator="equal">
      <formula>"Good"</formula>
    </cfRule>
    <cfRule type="cellIs" dxfId="64" priority="49" operator="equal">
      <formula>"Unknown"</formula>
    </cfRule>
    <cfRule type="cellIs" dxfId="63" priority="50" operator="equal">
      <formula>"Fair"</formula>
    </cfRule>
    <cfRule type="cellIs" dxfId="62" priority="52" operator="equal">
      <formula>"Excellent"</formula>
    </cfRule>
    <cfRule type="cellIs" dxfId="61" priority="48" operator="equal">
      <formula>"Poor"</formula>
    </cfRule>
  </conditionalFormatting>
  <conditionalFormatting sqref="AE10:AE11">
    <cfRule type="cellIs" dxfId="60" priority="63" operator="equal">
      <formula>"Poor"</formula>
    </cfRule>
    <cfRule type="cellIs" dxfId="59" priority="64" operator="equal">
      <formula>"Unknown"</formula>
    </cfRule>
    <cfRule type="cellIs" dxfId="58" priority="66" operator="equal">
      <formula>"Good"</formula>
    </cfRule>
    <cfRule type="cellIs" dxfId="57" priority="67" operator="equal">
      <formula>"Excellent"</formula>
    </cfRule>
    <cfRule type="cellIs" dxfId="56" priority="65" operator="equal">
      <formula>"Fair"</formula>
    </cfRule>
  </conditionalFormatting>
  <conditionalFormatting sqref="AE20:AE30">
    <cfRule type="cellIs" dxfId="55" priority="358" operator="equal">
      <formula>"Poor"</formula>
    </cfRule>
    <cfRule type="cellIs" dxfId="54" priority="359" operator="equal">
      <formula>"Unknown"</formula>
    </cfRule>
    <cfRule type="cellIs" dxfId="53" priority="360" operator="equal">
      <formula>"Fair"</formula>
    </cfRule>
    <cfRule type="cellIs" dxfId="52" priority="361" operator="equal">
      <formula>"Good"</formula>
    </cfRule>
    <cfRule type="cellIs" dxfId="51" priority="362" operator="equal">
      <formula>"Excellent"</formula>
    </cfRule>
  </conditionalFormatting>
  <conditionalFormatting sqref="AF11:AJ11">
    <cfRule type="cellIs" dxfId="50" priority="53" operator="equal">
      <formula>"Poor"</formula>
    </cfRule>
    <cfRule type="cellIs" dxfId="49" priority="54" operator="equal">
      <formula>"Unknown"</formula>
    </cfRule>
    <cfRule type="cellIs" dxfId="48" priority="55" operator="equal">
      <formula>"Fair"</formula>
    </cfRule>
    <cfRule type="cellIs" dxfId="47" priority="56" operator="equal">
      <formula>"Good"</formula>
    </cfRule>
    <cfRule type="cellIs" dxfId="46" priority="57" operator="equal">
      <formula>"Excellent"</formula>
    </cfRule>
  </conditionalFormatting>
  <conditionalFormatting sqref="AH20:AH30">
    <cfRule type="cellIs" dxfId="45" priority="357" operator="equal">
      <formula>"Excellent"</formula>
    </cfRule>
    <cfRule type="cellIs" dxfId="44" priority="356" operator="equal">
      <formula>"Good"</formula>
    </cfRule>
    <cfRule type="cellIs" dxfId="43" priority="355" operator="equal">
      <formula>"Fair"</formula>
    </cfRule>
    <cfRule type="cellIs" dxfId="42" priority="354" operator="equal">
      <formula>"Unknown"</formula>
    </cfRule>
    <cfRule type="cellIs" dxfId="41" priority="353" operator="equal">
      <formula>"Poor"</formula>
    </cfRule>
  </conditionalFormatting>
  <conditionalFormatting sqref="AK10:AK30">
    <cfRule type="cellIs" dxfId="40" priority="59" operator="equal">
      <formula>"Unknown"</formula>
    </cfRule>
    <cfRule type="cellIs" dxfId="39" priority="58" operator="equal">
      <formula>"Poor"</formula>
    </cfRule>
    <cfRule type="cellIs" dxfId="38" priority="62" operator="equal">
      <formula>"Excellent"</formula>
    </cfRule>
    <cfRule type="cellIs" dxfId="37" priority="61" operator="equal">
      <formula>"Good"</formula>
    </cfRule>
    <cfRule type="cellIs" dxfId="36" priority="60" operator="equal">
      <formula>"Fair"</formula>
    </cfRule>
  </conditionalFormatting>
  <conditionalFormatting sqref="AL11:AM29">
    <cfRule type="cellIs" dxfId="35" priority="3" operator="equal">
      <formula>"Poor"</formula>
    </cfRule>
    <cfRule type="cellIs" dxfId="34" priority="7" operator="equal">
      <formula>"Excellent"</formula>
    </cfRule>
    <cfRule type="cellIs" dxfId="33" priority="6" operator="equal">
      <formula>"Good"</formula>
    </cfRule>
    <cfRule type="cellIs" dxfId="32" priority="5" operator="equal">
      <formula>"Fair"</formula>
    </cfRule>
    <cfRule type="cellIs" dxfId="31" priority="4" operator="equal">
      <formula>"Unknown"</formula>
    </cfRule>
  </conditionalFormatting>
  <conditionalFormatting sqref="AM30">
    <cfRule type="cellIs" dxfId="30" priority="182" operator="equal">
      <formula>"Poor"</formula>
    </cfRule>
    <cfRule type="cellIs" dxfId="29" priority="183" operator="equal">
      <formula>"Unknown"</formula>
    </cfRule>
    <cfRule type="cellIs" dxfId="28" priority="184" operator="equal">
      <formula>"Fair"</formula>
    </cfRule>
    <cfRule type="cellIs" dxfId="27" priority="185" operator="equal">
      <formula>"Good"</formula>
    </cfRule>
    <cfRule type="cellIs" dxfId="26" priority="186" operator="equal">
      <formula>"Excellent"</formula>
    </cfRule>
  </conditionalFormatting>
  <conditionalFormatting sqref="AN10 AN12:AN30">
    <cfRule type="cellIs" dxfId="25" priority="187" operator="equal">
      <formula>"Poor"</formula>
    </cfRule>
    <cfRule type="cellIs" dxfId="24" priority="188" operator="equal">
      <formula>"Unknown"</formula>
    </cfRule>
    <cfRule type="cellIs" dxfId="23" priority="191" operator="equal">
      <formula>"Excellent"</formula>
    </cfRule>
    <cfRule type="cellIs" dxfId="22" priority="189" operator="equal">
      <formula>"Fair"</formula>
    </cfRule>
    <cfRule type="cellIs" dxfId="21" priority="190" operator="equal">
      <formula>"Good"</formula>
    </cfRule>
  </conditionalFormatting>
  <hyperlinks>
    <hyperlink ref="A4" location="'Map'!A1" display="Map" xr:uid="{BD62AC28-B147-45BA-AE39-FFE7B4C698B6}"/>
  </hyperlinks>
  <pageMargins left="0.7" right="0.7" top="0.75" bottom="0.75" header="0.3" footer="0.3"/>
  <pageSetup paperSize="9" orientation="portrait" horizontalDpi="300" verticalDpi="0" copies="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C6DE50C6-51C0-48E5-B6BC-5E3E200EBCDD}">
          <x14:formula1>
            <xm:f>Lists!$F$13:$F$17</xm:f>
          </x14:formula1>
          <xm:sqref>Q18 AL18 AL24:AL29 AI24:AI29 K24:K29 T24:T29 AF24:AF29 W24:W29 N24:N29 Z24:Z29 AI18 AC24:AC29 K18 T18 AC18 N18 AF18 W18 Z18 Q24:Q29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26FCA7-BAE1-4FE1-BB65-C39501101877}">
  <sheetPr codeName="Sheet15">
    <pageSetUpPr autoPageBreaks="0"/>
  </sheetPr>
  <dimension ref="A1:Q32"/>
  <sheetViews>
    <sheetView showGridLines="0" zoomScale="70" zoomScaleNormal="70" workbookViewId="0">
      <pane xSplit="7" ySplit="15" topLeftCell="H16" activePane="bottomRight" state="frozen"/>
      <selection activeCell="L18" sqref="L18"/>
      <selection pane="topRight" activeCell="L18" sqref="L18"/>
      <selection pane="bottomLeft" activeCell="L18" sqref="L18"/>
      <selection pane="bottomRight" activeCell="L18" sqref="L18"/>
    </sheetView>
  </sheetViews>
  <sheetFormatPr baseColWidth="10" defaultColWidth="9.19921875" defaultRowHeight="18" x14ac:dyDescent="0.2"/>
  <cols>
    <col min="1" max="2" width="5.59765625" style="116" customWidth="1"/>
    <col min="3" max="3" width="12.59765625" style="116" customWidth="1"/>
    <col min="4" max="4" width="14.796875" style="116" hidden="1" customWidth="1"/>
    <col min="5" max="5" width="1.796875" style="116" customWidth="1"/>
    <col min="6" max="6" width="22.3984375" style="117" customWidth="1"/>
    <col min="7" max="9" width="36" style="117" customWidth="1"/>
    <col min="10" max="10" width="14.3984375" style="117" customWidth="1"/>
    <col min="11" max="12" width="42.19921875" style="116" customWidth="1"/>
    <col min="13" max="14" width="16.3984375" style="116" bestFit="1" customWidth="1"/>
    <col min="15" max="15" width="17.796875" style="116" customWidth="1"/>
    <col min="16" max="16" width="12.19921875" style="117" customWidth="1"/>
    <col min="17" max="17" width="34.19921875" style="116" customWidth="1"/>
    <col min="18" max="22" width="9.19921875" style="116"/>
    <col min="23" max="23" width="90" style="116" customWidth="1"/>
    <col min="24" max="16384" width="9.19921875" style="116"/>
  </cols>
  <sheetData>
    <row r="1" spans="1:17" s="97" customFormat="1" ht="49.5" customHeight="1" x14ac:dyDescent="0.2">
      <c r="A1" s="76" t="s">
        <v>18</v>
      </c>
      <c r="B1" s="94"/>
      <c r="C1" s="94"/>
      <c r="D1" s="94"/>
      <c r="E1" s="94"/>
      <c r="G1" s="94" t="s">
        <v>291</v>
      </c>
    </row>
    <row r="2" spans="1:17" s="94" customFormat="1" ht="18" customHeight="1" x14ac:dyDescent="0.2">
      <c r="A2" s="96"/>
      <c r="B2" s="96"/>
      <c r="C2" s="96"/>
      <c r="D2" s="96" t="e">
        <f ca="1">MID(CELL("filename",#REF!),FIND("]",CELL("filename",#REF!))+1,256)</f>
        <v>#REF!</v>
      </c>
    </row>
    <row r="3" spans="1:17" s="97" customFormat="1" ht="18" customHeight="1" x14ac:dyDescent="0.2">
      <c r="A3" s="94"/>
      <c r="B3" s="94"/>
      <c r="C3" s="94"/>
      <c r="D3" s="94"/>
      <c r="E3" s="94"/>
      <c r="F3" s="98"/>
    </row>
    <row r="4" spans="1:17" s="99" customFormat="1" ht="9" customHeight="1" x14ac:dyDescent="0.2"/>
    <row r="5" spans="1:17" s="100" customFormat="1" ht="3" customHeight="1" x14ac:dyDescent="0.2"/>
    <row r="6" spans="1:17" ht="3" customHeight="1" x14ac:dyDescent="0.2"/>
    <row r="7" spans="1:17" ht="3" customHeight="1" x14ac:dyDescent="0.2"/>
    <row r="8" spans="1:17" ht="3" customHeight="1" x14ac:dyDescent="0.2"/>
    <row r="9" spans="1:17" ht="1.5" customHeight="1" x14ac:dyDescent="0.2"/>
    <row r="10" spans="1:17" hidden="1" x14ac:dyDescent="0.2">
      <c r="K10" s="117"/>
      <c r="L10" s="117"/>
      <c r="M10" s="117"/>
      <c r="N10" s="117"/>
      <c r="O10" s="117"/>
    </row>
    <row r="11" spans="1:17" ht="0.75" hidden="1" customHeight="1" x14ac:dyDescent="0.2">
      <c r="G11" s="118"/>
    </row>
    <row r="12" spans="1:17" s="119" customFormat="1" ht="13.5" customHeight="1" x14ac:dyDescent="0.2">
      <c r="F12" s="104"/>
      <c r="G12" s="120"/>
      <c r="H12" s="120"/>
      <c r="I12" s="120"/>
      <c r="J12" s="110" t="s">
        <v>292</v>
      </c>
      <c r="K12" s="111"/>
      <c r="L12" s="111"/>
      <c r="M12" s="112" t="s">
        <v>293</v>
      </c>
      <c r="N12" s="113"/>
      <c r="O12" s="113"/>
      <c r="P12" s="113"/>
      <c r="Q12" s="113"/>
    </row>
    <row r="13" spans="1:17" ht="5.25" customHeight="1" x14ac:dyDescent="0.2">
      <c r="F13" s="120"/>
      <c r="G13" s="120"/>
      <c r="H13" s="120"/>
      <c r="I13" s="120"/>
      <c r="J13" s="120"/>
      <c r="K13" s="120"/>
      <c r="L13" s="120"/>
      <c r="M13" s="120"/>
      <c r="N13" s="120"/>
      <c r="O13" s="120"/>
    </row>
    <row r="14" spans="1:17" ht="5.25" hidden="1" customHeight="1" x14ac:dyDescent="0.2">
      <c r="F14" s="120"/>
      <c r="G14" s="120"/>
      <c r="H14" s="120"/>
      <c r="I14" s="120"/>
      <c r="J14" s="120"/>
      <c r="K14" s="120"/>
      <c r="L14" s="120"/>
      <c r="M14" s="120"/>
      <c r="N14" s="120"/>
      <c r="O14" s="120"/>
    </row>
    <row r="15" spans="1:17" ht="133" x14ac:dyDescent="0.2">
      <c r="C15" s="121" t="s">
        <v>294</v>
      </c>
      <c r="D15" s="121" t="s">
        <v>295</v>
      </c>
      <c r="F15" s="122" t="s">
        <v>95</v>
      </c>
      <c r="G15" s="122" t="s">
        <v>123</v>
      </c>
      <c r="H15" s="123" t="s">
        <v>296</v>
      </c>
      <c r="I15" s="123" t="s">
        <v>297</v>
      </c>
      <c r="J15" s="122" t="s">
        <v>292</v>
      </c>
      <c r="K15" s="122" t="s">
        <v>298</v>
      </c>
      <c r="L15" s="122" t="s">
        <v>299</v>
      </c>
      <c r="M15" s="122" t="s">
        <v>95</v>
      </c>
      <c r="N15" s="122" t="s">
        <v>300</v>
      </c>
      <c r="O15" s="122" t="s">
        <v>301</v>
      </c>
      <c r="P15" s="122" t="s">
        <v>302</v>
      </c>
      <c r="Q15" s="122" t="s">
        <v>303</v>
      </c>
    </row>
    <row r="16" spans="1:17" ht="190" x14ac:dyDescent="0.2">
      <c r="C16" s="124">
        <f>_xlfn.XLOOKUP(G16, Matrix!H:H, Matrix!I:I)</f>
        <v>0.28692962103634956</v>
      </c>
      <c r="D16" s="114" t="e" cm="1">
        <f t="array" ref="D16">CONCATENATE( _xlfn.XLOOKUP(MAX( _xlfn.XLOOKUP($G16,#REF!,#REF!)), _xlfn.XLOOKUP($G16,#REF!,#REF!),#REF!), " (", TEXT(MAX( _xlfn.XLOOKUP($G16,#REF!,#REF!)), "##%"), ")")</f>
        <v>#REF!</v>
      </c>
      <c r="F16" s="114" t="s">
        <v>304</v>
      </c>
      <c r="G16" s="114" t="s">
        <v>130</v>
      </c>
      <c r="H16" s="114" t="s">
        <v>305</v>
      </c>
      <c r="I16" s="114" t="s">
        <v>306</v>
      </c>
      <c r="J16" s="114" t="s">
        <v>307</v>
      </c>
      <c r="K16" s="114" t="s">
        <v>133</v>
      </c>
      <c r="L16" s="114" t="s">
        <v>308</v>
      </c>
      <c r="M16" s="114" t="s">
        <v>309</v>
      </c>
      <c r="N16" s="114"/>
      <c r="O16" s="114" t="s">
        <v>310</v>
      </c>
      <c r="P16" s="114" t="s">
        <v>311</v>
      </c>
      <c r="Q16" s="114" t="s">
        <v>312</v>
      </c>
    </row>
    <row r="17" spans="3:17" ht="190" x14ac:dyDescent="0.2">
      <c r="C17" s="124">
        <f>_xlfn.XLOOKUP(G17, Matrix!H:H, Matrix!I:I)</f>
        <v>0.28615622583139982</v>
      </c>
      <c r="D17" s="114" t="e" cm="1">
        <f t="array" ref="D17">CONCATENATE( _xlfn.XLOOKUP(MAX( _xlfn.XLOOKUP($G17,#REF!,#REF!)), _xlfn.XLOOKUP($G17,#REF!,#REF!),#REF!), " (", TEXT(MAX( _xlfn.XLOOKUP($G17,#REF!,#REF!)), "##%"), ")")</f>
        <v>#REF!</v>
      </c>
      <c r="F17" s="114" t="s">
        <v>313</v>
      </c>
      <c r="G17" s="114" t="s">
        <v>136</v>
      </c>
      <c r="H17" s="114" t="s">
        <v>314</v>
      </c>
      <c r="I17" s="114" t="s">
        <v>315</v>
      </c>
      <c r="J17" s="114" t="s">
        <v>307</v>
      </c>
      <c r="K17" s="114" t="s">
        <v>140</v>
      </c>
      <c r="L17" s="114" t="s">
        <v>316</v>
      </c>
      <c r="M17" s="114" t="s">
        <v>317</v>
      </c>
      <c r="N17" s="114"/>
      <c r="O17" s="125" t="s">
        <v>318</v>
      </c>
      <c r="P17" s="114" t="s">
        <v>311</v>
      </c>
      <c r="Q17" s="115" t="s">
        <v>319</v>
      </c>
    </row>
    <row r="18" spans="3:17" ht="114" x14ac:dyDescent="0.2">
      <c r="C18" s="124">
        <f>_xlfn.XLOOKUP(G18, Matrix!H:H, Matrix!I:I)</f>
        <v>0.28228924980665121</v>
      </c>
      <c r="D18" s="114" t="e" cm="1">
        <f t="array" ref="D18">CONCATENATE( _xlfn.XLOOKUP(MAX( _xlfn.XLOOKUP($G18,#REF!,#REF!)), _xlfn.XLOOKUP($G18,#REF!,#REF!),#REF!), " (", TEXT(MAX( _xlfn.XLOOKUP($G18,#REF!,#REF!)), "##%"), ")")</f>
        <v>#REF!</v>
      </c>
      <c r="F18" s="114" t="s">
        <v>320</v>
      </c>
      <c r="G18" s="114" t="s">
        <v>141</v>
      </c>
      <c r="H18" s="114" t="s">
        <v>321</v>
      </c>
      <c r="I18" s="114" t="s">
        <v>322</v>
      </c>
      <c r="J18" s="114" t="s">
        <v>323</v>
      </c>
      <c r="K18" s="114" t="s">
        <v>143</v>
      </c>
      <c r="L18" s="114" t="s">
        <v>324</v>
      </c>
      <c r="M18" s="114" t="s">
        <v>317</v>
      </c>
      <c r="N18" s="114"/>
      <c r="O18" s="114" t="s">
        <v>325</v>
      </c>
      <c r="P18" s="114" t="s">
        <v>326</v>
      </c>
      <c r="Q18" s="114" t="s">
        <v>327</v>
      </c>
    </row>
    <row r="19" spans="3:17" ht="133" x14ac:dyDescent="0.2">
      <c r="C19" s="124">
        <f>_xlfn.XLOOKUP(G19, Matrix!H:H, Matrix!I:I)</f>
        <v>0.28151585460170148</v>
      </c>
      <c r="D19" s="114" t="e" cm="1">
        <f t="array" ref="D19">CONCATENATE( _xlfn.XLOOKUP(MAX( _xlfn.XLOOKUP($G19,#REF!,#REF!)), _xlfn.XLOOKUP($G19,#REF!,#REF!),#REF!), " (", TEXT(MAX( _xlfn.XLOOKUP($G19,#REF!,#REF!)), "##%"), ")")</f>
        <v>#REF!</v>
      </c>
      <c r="F19" s="114" t="s">
        <v>328</v>
      </c>
      <c r="G19" s="114" t="s">
        <v>144</v>
      </c>
      <c r="H19" s="114" t="s">
        <v>329</v>
      </c>
      <c r="I19" s="114" t="s">
        <v>330</v>
      </c>
      <c r="J19" s="114" t="s">
        <v>307</v>
      </c>
      <c r="K19" s="114" t="s">
        <v>146</v>
      </c>
      <c r="L19" s="114" t="s">
        <v>331</v>
      </c>
      <c r="M19" s="114" t="s">
        <v>317</v>
      </c>
      <c r="N19" s="114" t="s">
        <v>332</v>
      </c>
      <c r="O19" s="114" t="s">
        <v>333</v>
      </c>
      <c r="P19" s="115" t="s">
        <v>311</v>
      </c>
      <c r="Q19" s="115" t="s">
        <v>334</v>
      </c>
    </row>
    <row r="20" spans="3:17" ht="133" x14ac:dyDescent="0.2">
      <c r="C20" s="124">
        <f>_xlfn.XLOOKUP(G20, Matrix!H:H, Matrix!I:I)</f>
        <v>0.27919566898685227</v>
      </c>
      <c r="D20" s="114" t="e" cm="1">
        <f t="array" ref="D20">CONCATENATE( _xlfn.XLOOKUP(MAX( _xlfn.XLOOKUP($G20,#REF!,#REF!)), _xlfn.XLOOKUP($G20,#REF!,#REF!),#REF!), " (", TEXT(MAX( _xlfn.XLOOKUP($G20,#REF!,#REF!)), "##%"), ")")</f>
        <v>#REF!</v>
      </c>
      <c r="F20" s="114" t="s">
        <v>328</v>
      </c>
      <c r="G20" s="114" t="s">
        <v>147</v>
      </c>
      <c r="H20" s="114" t="s">
        <v>335</v>
      </c>
      <c r="I20" s="114" t="s">
        <v>336</v>
      </c>
      <c r="J20" s="114" t="s">
        <v>323</v>
      </c>
      <c r="K20" s="114" t="s">
        <v>148</v>
      </c>
      <c r="L20" s="114" t="s">
        <v>337</v>
      </c>
      <c r="M20" s="114" t="s">
        <v>317</v>
      </c>
      <c r="N20" s="114" t="s">
        <v>338</v>
      </c>
      <c r="O20" s="114" t="s">
        <v>333</v>
      </c>
      <c r="P20" s="114" t="s">
        <v>311</v>
      </c>
      <c r="Q20" s="114" t="s">
        <v>339</v>
      </c>
    </row>
    <row r="21" spans="3:17" ht="190" x14ac:dyDescent="0.2">
      <c r="C21" s="124">
        <f>_xlfn.XLOOKUP(G21, Matrix!H:H, Matrix!I:I)</f>
        <v>0.26759474091260632</v>
      </c>
      <c r="D21" s="114" t="e" cm="1">
        <f t="array" ref="D21">CONCATENATE( _xlfn.XLOOKUP(MAX( _xlfn.XLOOKUP($G21,#REF!,#REF!)), _xlfn.XLOOKUP($G21,#REF!,#REF!),#REF!), " (", TEXT(MAX( _xlfn.XLOOKUP($G21,#REF!,#REF!)), "##%"), ")")</f>
        <v>#REF!</v>
      </c>
      <c r="F21" s="114" t="s">
        <v>313</v>
      </c>
      <c r="G21" s="114" t="s">
        <v>151</v>
      </c>
      <c r="H21" s="114" t="s">
        <v>340</v>
      </c>
      <c r="I21" s="114" t="s">
        <v>341</v>
      </c>
      <c r="J21" s="114" t="s">
        <v>307</v>
      </c>
      <c r="K21" s="114" t="s">
        <v>153</v>
      </c>
      <c r="L21" s="114" t="s">
        <v>342</v>
      </c>
      <c r="M21" s="114" t="s">
        <v>317</v>
      </c>
      <c r="N21" s="114"/>
      <c r="O21" s="114" t="s">
        <v>343</v>
      </c>
      <c r="P21" s="114" t="s">
        <v>311</v>
      </c>
      <c r="Q21" s="114" t="s">
        <v>344</v>
      </c>
    </row>
    <row r="22" spans="3:17" ht="152" x14ac:dyDescent="0.2">
      <c r="C22" s="124">
        <f>_xlfn.XLOOKUP(G22, Matrix!H:H, Matrix!I:I)</f>
        <v>0.26372776488785771</v>
      </c>
      <c r="D22" s="114" t="e" cm="1">
        <f t="array" ref="D22">CONCATENATE( _xlfn.XLOOKUP(MAX( _xlfn.XLOOKUP($G22,#REF!,#REF!)), _xlfn.XLOOKUP($G22,#REF!,#REF!),#REF!), " (", TEXT(MAX( _xlfn.XLOOKUP($G22,#REF!,#REF!)), "##%"), ")")</f>
        <v>#REF!</v>
      </c>
      <c r="F22" s="114" t="s">
        <v>313</v>
      </c>
      <c r="G22" s="114" t="s">
        <v>154</v>
      </c>
      <c r="H22" s="114" t="s">
        <v>345</v>
      </c>
      <c r="I22" s="114" t="s">
        <v>346</v>
      </c>
      <c r="J22" s="114" t="s">
        <v>323</v>
      </c>
      <c r="K22" s="114" t="s">
        <v>157</v>
      </c>
      <c r="L22" s="114" t="s">
        <v>347</v>
      </c>
      <c r="M22" s="114" t="s">
        <v>317</v>
      </c>
      <c r="N22" s="114"/>
      <c r="O22" s="114" t="s">
        <v>343</v>
      </c>
      <c r="P22" s="114" t="s">
        <v>311</v>
      </c>
      <c r="Q22" s="114" t="s">
        <v>348</v>
      </c>
    </row>
    <row r="23" spans="3:17" ht="133" x14ac:dyDescent="0.2">
      <c r="C23" s="124">
        <f>_xlfn.XLOOKUP(G23, Matrix!H:H, Matrix!I:I)</f>
        <v>0.25986078886310904</v>
      </c>
      <c r="D23" s="114" t="e" cm="1">
        <f t="array" ref="D23">CONCATENATE( _xlfn.XLOOKUP(MAX( _xlfn.XLOOKUP($G23,#REF!,#REF!)), _xlfn.XLOOKUP($G23,#REF!,#REF!),#REF!), " (", TEXT(MAX( _xlfn.XLOOKUP($G23,#REF!,#REF!)), "##%"), ")")</f>
        <v>#REF!</v>
      </c>
      <c r="F23" s="114" t="s">
        <v>313</v>
      </c>
      <c r="G23" s="114" t="s">
        <v>158</v>
      </c>
      <c r="H23" s="114" t="s">
        <v>349</v>
      </c>
      <c r="I23" s="114" t="s">
        <v>350</v>
      </c>
      <c r="J23" s="114" t="s">
        <v>323</v>
      </c>
      <c r="K23" s="114" t="s">
        <v>162</v>
      </c>
      <c r="L23" s="114" t="s">
        <v>351</v>
      </c>
      <c r="M23" s="114" t="s">
        <v>317</v>
      </c>
      <c r="N23" s="114"/>
      <c r="O23" s="114" t="s">
        <v>343</v>
      </c>
      <c r="P23" s="115" t="s">
        <v>311</v>
      </c>
      <c r="Q23" s="115" t="s">
        <v>352</v>
      </c>
    </row>
    <row r="24" spans="3:17" ht="190" x14ac:dyDescent="0.2">
      <c r="C24" s="124">
        <f>_xlfn.XLOOKUP(G24, Matrix!H:H, Matrix!I:I)</f>
        <v>0.25754060324825984</v>
      </c>
      <c r="D24" s="114" t="e" cm="1">
        <f t="array" ref="D24">CONCATENATE( _xlfn.XLOOKUP(MAX( _xlfn.XLOOKUP($G24,#REF!,#REF!)), _xlfn.XLOOKUP($G24,#REF!,#REF!),#REF!), " (", TEXT(MAX( _xlfn.XLOOKUP($G24,#REF!,#REF!)), "##%"), ")")</f>
        <v>#REF!</v>
      </c>
      <c r="F24" s="114" t="s">
        <v>320</v>
      </c>
      <c r="G24" s="114" t="s">
        <v>163</v>
      </c>
      <c r="H24" s="114" t="s">
        <v>353</v>
      </c>
      <c r="I24" s="114" t="s">
        <v>354</v>
      </c>
      <c r="J24" s="114" t="s">
        <v>355</v>
      </c>
      <c r="K24" s="114" t="s">
        <v>111</v>
      </c>
      <c r="L24" s="114" t="s">
        <v>356</v>
      </c>
      <c r="M24" s="114" t="s">
        <v>357</v>
      </c>
      <c r="N24" s="114" t="s">
        <v>358</v>
      </c>
      <c r="O24" s="125" t="s">
        <v>325</v>
      </c>
      <c r="P24" s="126" t="s">
        <v>311</v>
      </c>
      <c r="Q24" s="114" t="s">
        <v>359</v>
      </c>
    </row>
    <row r="25" spans="3:17" ht="114" x14ac:dyDescent="0.2">
      <c r="C25" s="124">
        <f>_xlfn.XLOOKUP(G25, Matrix!H:H, Matrix!I:I)</f>
        <v>0.25058004640371229</v>
      </c>
      <c r="D25" s="114" t="e" cm="1">
        <f t="array" ref="D25">CONCATENATE( _xlfn.XLOOKUP(MAX( _xlfn.XLOOKUP($G25,#REF!,#REF!)), _xlfn.XLOOKUP($G25,#REF!,#REF!),#REF!), " (", TEXT(MAX( _xlfn.XLOOKUP($G25,#REF!,#REF!)), "##%"), ")")</f>
        <v>#REF!</v>
      </c>
      <c r="F25" s="114" t="s">
        <v>320</v>
      </c>
      <c r="G25" s="114" t="s">
        <v>164</v>
      </c>
      <c r="H25" s="114" t="s">
        <v>360</v>
      </c>
      <c r="I25" s="114" t="s">
        <v>361</v>
      </c>
      <c r="J25" s="114" t="s">
        <v>323</v>
      </c>
      <c r="K25" s="114" t="s">
        <v>166</v>
      </c>
      <c r="L25" s="114" t="s">
        <v>362</v>
      </c>
      <c r="M25" s="114" t="s">
        <v>317</v>
      </c>
      <c r="N25" s="114"/>
      <c r="O25" s="114" t="s">
        <v>325</v>
      </c>
      <c r="P25" s="115" t="s">
        <v>326</v>
      </c>
      <c r="Q25" s="115" t="s">
        <v>363</v>
      </c>
    </row>
    <row r="26" spans="3:17" ht="133" x14ac:dyDescent="0.2">
      <c r="C26" s="124">
        <f>_xlfn.XLOOKUP(G26, Matrix!H:H, Matrix!I:I)</f>
        <v>0.242846094354215</v>
      </c>
      <c r="D26" s="114" t="e" cm="1">
        <f t="array" ref="D26">CONCATENATE( _xlfn.XLOOKUP(MAX( _xlfn.XLOOKUP($G26,#REF!,#REF!)), _xlfn.XLOOKUP($G26,#REF!,#REF!),#REF!), " (", TEXT(MAX( _xlfn.XLOOKUP($G26,#REF!,#REF!)), "##%"), ")")</f>
        <v>#REF!</v>
      </c>
      <c r="F26" s="114" t="s">
        <v>328</v>
      </c>
      <c r="G26" s="114" t="s">
        <v>167</v>
      </c>
      <c r="H26" s="114" t="s">
        <v>364</v>
      </c>
      <c r="I26" s="114" t="s">
        <v>365</v>
      </c>
      <c r="J26" s="114" t="s">
        <v>355</v>
      </c>
      <c r="K26" s="114" t="s">
        <v>111</v>
      </c>
      <c r="L26" s="114" t="s">
        <v>356</v>
      </c>
      <c r="M26" s="114" t="s">
        <v>357</v>
      </c>
      <c r="N26" s="114" t="s">
        <v>366</v>
      </c>
      <c r="O26" s="114" t="s">
        <v>333</v>
      </c>
      <c r="P26" s="126" t="s">
        <v>311</v>
      </c>
      <c r="Q26" s="114" t="s">
        <v>334</v>
      </c>
    </row>
    <row r="27" spans="3:17" ht="171" x14ac:dyDescent="0.2">
      <c r="C27" s="124">
        <f>_xlfn.XLOOKUP(G27, Matrix!H:H, Matrix!I:I)</f>
        <v>0.22583139984532097</v>
      </c>
      <c r="D27" s="114" t="e" cm="1">
        <f t="array" ref="D27">CONCATENATE( _xlfn.XLOOKUP(MAX( _xlfn.XLOOKUP($G27,#REF!,#REF!)), _xlfn.XLOOKUP($G27,#REF!,#REF!),#REF!), " (", TEXT(MAX( _xlfn.XLOOKUP($G27,#REF!,#REF!)), "##%"), ")")</f>
        <v>#REF!</v>
      </c>
      <c r="F27" s="114" t="s">
        <v>320</v>
      </c>
      <c r="G27" s="114" t="s">
        <v>168</v>
      </c>
      <c r="H27" s="114" t="s">
        <v>367</v>
      </c>
      <c r="I27" s="114" t="s">
        <v>368</v>
      </c>
      <c r="J27" s="114" t="s">
        <v>323</v>
      </c>
      <c r="K27" s="114" t="s">
        <v>170</v>
      </c>
      <c r="L27" s="114" t="s">
        <v>369</v>
      </c>
      <c r="M27" s="114" t="s">
        <v>309</v>
      </c>
      <c r="N27" s="114"/>
      <c r="O27" s="114" t="s">
        <v>325</v>
      </c>
      <c r="P27" s="114" t="s">
        <v>326</v>
      </c>
      <c r="Q27" s="114" t="s">
        <v>370</v>
      </c>
    </row>
    <row r="28" spans="3:17" ht="85.5" customHeight="1" x14ac:dyDescent="0.2">
      <c r="C28" s="124">
        <f>_xlfn.XLOOKUP(G28, Matrix!H:H, Matrix!I:I)</f>
        <v>0.22273781902552203</v>
      </c>
      <c r="D28" s="114" t="e" cm="1">
        <f t="array" ref="D28">CONCATENATE( _xlfn.XLOOKUP(MAX( _xlfn.XLOOKUP($G28,#REF!,#REF!)), _xlfn.XLOOKUP($G28,#REF!,#REF!),#REF!), " (", TEXT(MAX( _xlfn.XLOOKUP($G28,#REF!,#REF!)), "##%"), ")")</f>
        <v>#REF!</v>
      </c>
      <c r="F28" s="114" t="s">
        <v>320</v>
      </c>
      <c r="G28" s="114" t="s">
        <v>171</v>
      </c>
      <c r="H28" s="114" t="s">
        <v>371</v>
      </c>
      <c r="I28" s="114" t="s">
        <v>372</v>
      </c>
      <c r="J28" s="114" t="s">
        <v>355</v>
      </c>
      <c r="K28" s="114" t="s">
        <v>111</v>
      </c>
      <c r="L28" s="114" t="s">
        <v>356</v>
      </c>
      <c r="M28" s="114" t="s">
        <v>357</v>
      </c>
      <c r="N28" s="114" t="s">
        <v>373</v>
      </c>
      <c r="O28" s="114" t="s">
        <v>374</v>
      </c>
      <c r="P28" s="126" t="s">
        <v>311</v>
      </c>
      <c r="Q28" s="114" t="s">
        <v>375</v>
      </c>
    </row>
    <row r="29" spans="3:17" ht="152" x14ac:dyDescent="0.2">
      <c r="C29" s="124">
        <f>_xlfn.XLOOKUP(G29, Matrix!H:H, Matrix!I:I)</f>
        <v>0.21577726218097448</v>
      </c>
      <c r="D29" s="114" t="e" cm="1">
        <f t="array" ref="D29">CONCATENATE( _xlfn.XLOOKUP(MAX( _xlfn.XLOOKUP($G29,#REF!,#REF!)), _xlfn.XLOOKUP($G29,#REF!,#REF!),#REF!), " (", TEXT(MAX( _xlfn.XLOOKUP($G29,#REF!,#REF!)), "##%"), ")")</f>
        <v>#REF!</v>
      </c>
      <c r="F29" s="114" t="s">
        <v>313</v>
      </c>
      <c r="G29" s="114" t="s">
        <v>172</v>
      </c>
      <c r="H29" s="114" t="s">
        <v>376</v>
      </c>
      <c r="I29" s="114" t="s">
        <v>377</v>
      </c>
      <c r="J29" s="114" t="s">
        <v>323</v>
      </c>
      <c r="K29" s="114" t="s">
        <v>175</v>
      </c>
      <c r="L29" s="114" t="s">
        <v>347</v>
      </c>
      <c r="M29" s="114" t="s">
        <v>317</v>
      </c>
      <c r="N29" s="114"/>
      <c r="O29" s="114" t="s">
        <v>343</v>
      </c>
      <c r="P29" s="114" t="s">
        <v>311</v>
      </c>
      <c r="Q29" s="114" t="s">
        <v>378</v>
      </c>
    </row>
    <row r="30" spans="3:17" ht="171" x14ac:dyDescent="0.2">
      <c r="C30" s="124">
        <f>_xlfn.XLOOKUP(G30, Matrix!H:H, Matrix!I:I)</f>
        <v>0.21036349574632637</v>
      </c>
      <c r="D30" s="114" t="e" cm="1">
        <f t="array" ref="D30">CONCATENATE( _xlfn.XLOOKUP(MAX( _xlfn.XLOOKUP($G30,#REF!,#REF!)), _xlfn.XLOOKUP($G30,#REF!,#REF!),#REF!), " (", TEXT(MAX( _xlfn.XLOOKUP($G30,#REF!,#REF!)), "##%"), ")")</f>
        <v>#REF!</v>
      </c>
      <c r="F30" s="114" t="s">
        <v>328</v>
      </c>
      <c r="G30" s="114" t="s">
        <v>176</v>
      </c>
      <c r="H30" s="114" t="s">
        <v>379</v>
      </c>
      <c r="I30" s="114" t="s">
        <v>380</v>
      </c>
      <c r="J30" s="114" t="s">
        <v>323</v>
      </c>
      <c r="K30" s="114" t="s">
        <v>178</v>
      </c>
      <c r="L30" s="114" t="s">
        <v>381</v>
      </c>
      <c r="M30" s="114" t="s">
        <v>317</v>
      </c>
      <c r="N30" s="114"/>
      <c r="O30" s="125" t="s">
        <v>333</v>
      </c>
      <c r="P30" s="114" t="s">
        <v>382</v>
      </c>
      <c r="Q30" s="114" t="s">
        <v>383</v>
      </c>
    </row>
    <row r="31" spans="3:17" ht="152" x14ac:dyDescent="0.2">
      <c r="C31" s="124">
        <f>_xlfn.XLOOKUP(G31, Matrix!H:H, Matrix!I:I)</f>
        <v>0.20804331013147717</v>
      </c>
      <c r="D31" s="114" t="e" cm="1">
        <f t="array" ref="D31">CONCATENATE( _xlfn.XLOOKUP(MAX( _xlfn.XLOOKUP($G31,#REF!,#REF!)), _xlfn.XLOOKUP($G31,#REF!,#REF!),#REF!), " (", TEXT(MAX( _xlfn.XLOOKUP($G31,#REF!,#REF!)), "##%"), ")")</f>
        <v>#REF!</v>
      </c>
      <c r="F31" s="114" t="s">
        <v>328</v>
      </c>
      <c r="G31" s="114" t="s">
        <v>179</v>
      </c>
      <c r="H31" s="114" t="s">
        <v>384</v>
      </c>
      <c r="I31" s="114" t="s">
        <v>385</v>
      </c>
      <c r="J31" s="114" t="s">
        <v>323</v>
      </c>
      <c r="K31" s="114" t="s">
        <v>181</v>
      </c>
      <c r="L31" s="114" t="s">
        <v>386</v>
      </c>
      <c r="M31" s="114" t="s">
        <v>317</v>
      </c>
      <c r="N31" s="114"/>
      <c r="O31" s="114" t="s">
        <v>387</v>
      </c>
      <c r="P31" s="114" t="s">
        <v>382</v>
      </c>
      <c r="Q31" s="114" t="s">
        <v>388</v>
      </c>
    </row>
    <row r="32" spans="3:17" ht="133" x14ac:dyDescent="0.2">
      <c r="C32" s="124">
        <f>_xlfn.XLOOKUP(G32, Matrix!H:H, Matrix!I:I)</f>
        <v>0.19953596287703015</v>
      </c>
      <c r="D32" s="114" t="e" cm="1">
        <f t="array" ref="D32">CONCATENATE( _xlfn.XLOOKUP(MAX( _xlfn.XLOOKUP($G32,#REF!,#REF!)), _xlfn.XLOOKUP($G32,#REF!,#REF!),#REF!), " (", TEXT(MAX( _xlfn.XLOOKUP($G32,#REF!,#REF!)), "##%"), ")")</f>
        <v>#REF!</v>
      </c>
      <c r="F32" s="114" t="s">
        <v>313</v>
      </c>
      <c r="G32" s="114" t="s">
        <v>182</v>
      </c>
      <c r="H32" s="114" t="s">
        <v>389</v>
      </c>
      <c r="I32" s="114" t="s">
        <v>390</v>
      </c>
      <c r="J32" s="114" t="s">
        <v>307</v>
      </c>
      <c r="K32" s="114" t="s">
        <v>184</v>
      </c>
      <c r="L32" s="114" t="s">
        <v>391</v>
      </c>
      <c r="M32" s="114" t="s">
        <v>317</v>
      </c>
      <c r="N32" s="114"/>
      <c r="O32" s="114" t="s">
        <v>392</v>
      </c>
      <c r="P32" s="114" t="s">
        <v>311</v>
      </c>
      <c r="Q32" s="114" t="s">
        <v>393</v>
      </c>
    </row>
  </sheetData>
  <autoFilter ref="C15:Q32" xr:uid="{1F26FCA7-BAE1-4FE1-BB65-C39501101877}">
    <sortState xmlns:xlrd2="http://schemas.microsoft.com/office/spreadsheetml/2017/richdata2" ref="C16:Q32">
      <sortCondition descending="1" ref="C15"/>
    </sortState>
  </autoFilter>
  <conditionalFormatting sqref="A1:A2">
    <cfRule type="expression" dxfId="20" priority="3">
      <formula>ISERROR(A1)</formula>
    </cfRule>
  </conditionalFormatting>
  <conditionalFormatting sqref="A5">
    <cfRule type="expression" dxfId="19" priority="1" stopIfTrue="1">
      <formula>COUNT($B:$B)=0</formula>
    </cfRule>
    <cfRule type="cellIs" dxfId="18" priority="2" operator="equal">
      <formula>0</formula>
    </cfRule>
  </conditionalFormatting>
  <conditionalFormatting sqref="B2:D2">
    <cfRule type="expression" dxfId="17" priority="5">
      <formula>ISERROR(B2)</formula>
    </cfRule>
  </conditionalFormatting>
  <conditionalFormatting sqref="C16:C32">
    <cfRule type="colorScale" priority="747">
      <colorScale>
        <cfvo type="min"/>
        <cfvo type="max"/>
        <color rgb="FFFCFCFF"/>
        <color rgb="FF63BE7B"/>
      </colorScale>
    </cfRule>
    <cfRule type="colorScale" priority="748">
      <colorScale>
        <cfvo type="min"/>
        <cfvo type="percentile" val="50"/>
        <cfvo type="max"/>
        <color rgb="FFF8696B"/>
        <color rgb="FFFFEB84"/>
        <color rgb="FF63BE7B"/>
      </colorScale>
    </cfRule>
  </conditionalFormatting>
  <conditionalFormatting sqref="G11 K11:O11 M12 F13:O15 P15:Q15">
    <cfRule type="cellIs" dxfId="16" priority="43" operator="equal">
      <formula>"Poor"</formula>
    </cfRule>
    <cfRule type="cellIs" dxfId="15" priority="44" operator="equal">
      <formula>"Unknown"</formula>
    </cfRule>
    <cfRule type="cellIs" dxfId="14" priority="45" operator="equal">
      <formula>"Fair"</formula>
    </cfRule>
    <cfRule type="cellIs" dxfId="13" priority="46" operator="equal">
      <formula>"Good"</formula>
    </cfRule>
    <cfRule type="cellIs" dxfId="12" priority="47" operator="equal">
      <formula>"Excellent"</formula>
    </cfRule>
  </conditionalFormatting>
  <conditionalFormatting sqref="G12:J12">
    <cfRule type="cellIs" dxfId="11" priority="20" operator="equal">
      <formula>"Poor"</formula>
    </cfRule>
    <cfRule type="cellIs" dxfId="10" priority="21" operator="equal">
      <formula>"Unknown"</formula>
    </cfRule>
    <cfRule type="cellIs" dxfId="9" priority="22" operator="equal">
      <formula>"Fair"</formula>
    </cfRule>
    <cfRule type="cellIs" dxfId="8" priority="23" operator="equal">
      <formula>"Good"</formula>
    </cfRule>
    <cfRule type="cellIs" dxfId="7" priority="24" operator="equal">
      <formula>"Excellent"</formula>
    </cfRule>
  </conditionalFormatting>
  <conditionalFormatting sqref="J16:J32">
    <cfRule type="cellIs" dxfId="6" priority="14" operator="equal">
      <formula>"No"</formula>
    </cfRule>
    <cfRule type="cellIs" dxfId="5" priority="15" operator="equal">
      <formula>"Sort of"</formula>
    </cfRule>
    <cfRule type="cellIs" dxfId="4" priority="16" operator="equal">
      <formula>"Yes"</formula>
    </cfRule>
  </conditionalFormatting>
  <conditionalFormatting sqref="M16:M32">
    <cfRule type="cellIs" dxfId="3" priority="17" operator="equal">
      <formula>"Collect data"</formula>
    </cfRule>
    <cfRule type="cellIs" dxfId="2" priority="18" operator="equal">
      <formula>"Increase visibility"</formula>
    </cfRule>
    <cfRule type="cellIs" dxfId="1" priority="19" operator="equal">
      <formula>"Improve data"</formula>
    </cfRule>
  </conditionalFormatting>
  <conditionalFormatting sqref="N16:Q32">
    <cfRule type="containsBlanks" dxfId="0" priority="53">
      <formula>LEN(TRIM(N16))=0</formula>
    </cfRule>
  </conditionalFormatting>
  <dataValidations count="1">
    <dataValidation type="list" allowBlank="1" showInputMessage="1" showErrorMessage="1" sqref="M16:M32" xr:uid="{ADB2C2AB-A8DB-426A-A636-B362ADF4F0FE}">
      <formula1>"Increase visibility, Improve data, Collect data, No action"</formula1>
    </dataValidation>
  </dataValidations>
  <hyperlinks>
    <hyperlink ref="A4" location="'Map'!A1" display="Map" xr:uid="{FCC577B3-335B-49A8-96E2-503F1BDB3B88}"/>
  </hyperlinks>
  <pageMargins left="0.7" right="0.7" top="0.75" bottom="0.75" header="0.3" footer="0.3"/>
  <pageSetup paperSize="9" orientation="portrait" horizont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BDF578D45BE234FAE89A69CB2E8BC13" ma:contentTypeVersion="15" ma:contentTypeDescription="Create a new document." ma:contentTypeScope="" ma:versionID="bbe92058eaa8ff0a5f590dafa098f1c4">
  <xsd:schema xmlns:xsd="http://www.w3.org/2001/XMLSchema" xmlns:xs="http://www.w3.org/2001/XMLSchema" xmlns:p="http://schemas.microsoft.com/office/2006/metadata/properties" xmlns:ns2="dcc8dda3-294a-4e9d-b99d-d236da01e6ea" xmlns:ns3="47b27d8b-d7e5-4b4b-a503-0ff234d77c29" targetNamespace="http://schemas.microsoft.com/office/2006/metadata/properties" ma:root="true" ma:fieldsID="2bf99e1718f88dc134591d4b6a7a4add" ns2:_="" ns3:_="">
    <xsd:import namespace="dcc8dda3-294a-4e9d-b99d-d236da01e6ea"/>
    <xsd:import namespace="47b27d8b-d7e5-4b4b-a503-0ff234d77c29"/>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cc8dda3-294a-4e9d-b99d-d236da01e6e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16aa3f76-4d61-4dcc-b0f8-f387d765d208"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7b27d8b-d7e5-4b4b-a503-0ff234d77c29"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1892b2b2-f098-4502-add7-f8599a7cc241}" ma:internalName="TaxCatchAll" ma:showField="CatchAllData" ma:web="47b27d8b-d7e5-4b4b-a503-0ff234d77c29">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dcc8dda3-294a-4e9d-b99d-d236da01e6ea">
      <Terms xmlns="http://schemas.microsoft.com/office/infopath/2007/PartnerControls"/>
    </lcf76f155ced4ddcb4097134ff3c332f>
    <TaxCatchAll xmlns="47b27d8b-d7e5-4b4b-a503-0ff234d77c29" xsi:nil="true"/>
  </documentManagement>
</p:properties>
</file>

<file path=customXml/itemProps1.xml><?xml version="1.0" encoding="utf-8"?>
<ds:datastoreItem xmlns:ds="http://schemas.openxmlformats.org/officeDocument/2006/customXml" ds:itemID="{648D589A-DA6E-4ED4-9E65-AB5DDA99F96F}">
  <ds:schemaRefs>
    <ds:schemaRef ds:uri="http://schemas.microsoft.com/sharepoint/v3/contenttype/forms"/>
  </ds:schemaRefs>
</ds:datastoreItem>
</file>

<file path=customXml/itemProps2.xml><?xml version="1.0" encoding="utf-8"?>
<ds:datastoreItem xmlns:ds="http://schemas.openxmlformats.org/officeDocument/2006/customXml" ds:itemID="{85A71A02-8105-466E-8C58-BAB330B4FF2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cc8dda3-294a-4e9d-b99d-d236da01e6ea"/>
    <ds:schemaRef ds:uri="47b27d8b-d7e5-4b4b-a503-0ff234d77c2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0B4C982-8096-49D1-B4E9-09330163CC5E}">
  <ds:schemaRefs>
    <ds:schemaRef ds:uri="http://www.w3.org/XML/1998/namespace"/>
    <ds:schemaRef ds:uri="http://schemas.microsoft.com/office/infopath/2007/PartnerControls"/>
    <ds:schemaRef ds:uri="http://purl.org/dc/elements/1.1/"/>
    <ds:schemaRef ds:uri="http://schemas.openxmlformats.org/package/2006/metadata/core-properties"/>
    <ds:schemaRef ds:uri="dcc8dda3-294a-4e9d-b99d-d236da01e6ea"/>
    <ds:schemaRef ds:uri="http://purl.org/dc/dcmitype/"/>
    <ds:schemaRef ds:uri="http://schemas.microsoft.com/office/2006/documentManagement/types"/>
    <ds:schemaRef ds:uri="47b27d8b-d7e5-4b4b-a503-0ff234d77c29"/>
    <ds:schemaRef ds:uri="http://schemas.microsoft.com/office/2006/metadata/properties"/>
    <ds:schemaRef ds:uri="http://purl.org/dc/terms/"/>
  </ds:schemaRefs>
</ds:datastoreItem>
</file>

<file path=docMetadata/LabelInfo.xml><?xml version="1.0" encoding="utf-8"?>
<clbl:labelList xmlns:clbl="http://schemas.microsoft.com/office/2020/mipLabelMetadata">
  <clbl:label id="{59096ad9-8b60-446a-90b7-017dbb9421a3}" enabled="1" method="Standard" siteId="{3d234255-e20f-4205-88a5-9658a402999b}" removed="0"/>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9</vt:i4>
      </vt:variant>
    </vt:vector>
  </HeadingPairs>
  <TitlesOfParts>
    <vt:vector size="9" baseType="lpstr">
      <vt:lpstr>User guide</vt:lpstr>
      <vt:lpstr>Glossary</vt:lpstr>
      <vt:lpstr>Lists</vt:lpstr>
      <vt:lpstr>Weightings</vt:lpstr>
      <vt:lpstr>Survey results</vt:lpstr>
      <vt:lpstr>Matrix</vt:lpstr>
      <vt:lpstr>Scores</vt:lpstr>
      <vt:lpstr>Summary</vt:lpstr>
      <vt:lpstr>Blueprint</vt:lpstr>
    </vt:vector>
  </TitlesOfParts>
  <Manager/>
  <Company>WSP Group Plc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Frost, Holly</dc:creator>
  <cp:keywords/>
  <dc:description/>
  <cp:lastModifiedBy>Cathryn Thompson-Goodwin</cp:lastModifiedBy>
  <cp:revision/>
  <dcterms:created xsi:type="dcterms:W3CDTF">2015-04-08T11:38:30Z</dcterms:created>
  <dcterms:modified xsi:type="dcterms:W3CDTF">2025-10-22T10:22:03Z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33897</vt:lpwstr>
  </property>
  <property fmtid="{D5CDD505-2E9C-101B-9397-08002B2CF9AE}" pid="3" name="NXPowerLiteSettings">
    <vt:lpwstr>B74006B004C800</vt:lpwstr>
  </property>
  <property fmtid="{D5CDD505-2E9C-101B-9397-08002B2CF9AE}" pid="4" name="NXPowerLiteVersion">
    <vt:lpwstr>S6.2.6</vt:lpwstr>
  </property>
  <property fmtid="{D5CDD505-2E9C-101B-9397-08002B2CF9AE}" pid="5" name="ContentTypeId">
    <vt:lpwstr>0x010100DBDF578D45BE234FAE89A69CB2E8BC13</vt:lpwstr>
  </property>
  <property fmtid="{D5CDD505-2E9C-101B-9397-08002B2CF9AE}" pid="6" name="MediaServiceImageTags">
    <vt:lpwstr/>
  </property>
</Properties>
</file>